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для ГКУЖА Приложение 1" sheetId="12" r:id="rId1"/>
    <sheet name="Форма для ГКУЖА Приложение 2" sheetId="13" r:id="rId2"/>
    <sheet name="Форма для Председателя ТСЖ" sheetId="15" r:id="rId3"/>
    <sheet name="январь 1" sheetId="16" r:id="rId4"/>
    <sheet name="январь 2" sheetId="17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O55" i="17"/>
  <c r="N54"/>
  <c r="D54" s="1"/>
  <c r="N53"/>
  <c r="D53" s="1"/>
  <c r="P52"/>
  <c r="P55" s="1"/>
  <c r="P51"/>
  <c r="N51"/>
  <c r="D51" s="1"/>
  <c r="N50"/>
  <c r="D50" s="1"/>
  <c r="N49"/>
  <c r="D49" s="1"/>
  <c r="N48"/>
  <c r="D48" s="1"/>
  <c r="P47"/>
  <c r="N47" s="1"/>
  <c r="D47" s="1"/>
  <c r="P46"/>
  <c r="N46"/>
  <c r="D46" s="1"/>
  <c r="P45"/>
  <c r="N45" s="1"/>
  <c r="D45" s="1"/>
  <c r="N44"/>
  <c r="D44"/>
  <c r="N43"/>
  <c r="D43"/>
  <c r="P42"/>
  <c r="N42"/>
  <c r="D42" s="1"/>
  <c r="P41"/>
  <c r="N41" s="1"/>
  <c r="D41" s="1"/>
  <c r="N40"/>
  <c r="D40"/>
  <c r="N39"/>
  <c r="D39"/>
  <c r="P38"/>
  <c r="N38"/>
  <c r="D38" s="1"/>
  <c r="P37"/>
  <c r="N37" s="1"/>
  <c r="D37" s="1"/>
  <c r="N36"/>
  <c r="D36"/>
  <c r="P35"/>
  <c r="N35"/>
  <c r="D35" s="1"/>
  <c r="N34"/>
  <c r="D34" s="1"/>
  <c r="N33"/>
  <c r="D33" s="1"/>
  <c r="P32"/>
  <c r="N32" s="1"/>
  <c r="D32" s="1"/>
  <c r="P31"/>
  <c r="N31"/>
  <c r="D31" s="1"/>
  <c r="N30"/>
  <c r="D30" s="1"/>
  <c r="N29"/>
  <c r="D29" s="1"/>
  <c r="N28"/>
  <c r="D28" s="1"/>
  <c r="N27"/>
  <c r="D27" s="1"/>
  <c r="P26"/>
  <c r="N26" s="1"/>
  <c r="D26" s="1"/>
  <c r="P25"/>
  <c r="N25"/>
  <c r="D25" s="1"/>
  <c r="N24"/>
  <c r="D24" s="1"/>
  <c r="N23"/>
  <c r="D23" s="1"/>
  <c r="P22"/>
  <c r="N22" s="1"/>
  <c r="D22" s="1"/>
  <c r="P21"/>
  <c r="N21"/>
  <c r="D21" s="1"/>
  <c r="P20"/>
  <c r="N20" s="1"/>
  <c r="D20" s="1"/>
  <c r="N19"/>
  <c r="D19"/>
  <c r="N18"/>
  <c r="D18"/>
  <c r="N17"/>
  <c r="D17"/>
  <c r="N16"/>
  <c r="D16"/>
  <c r="N15"/>
  <c r="D15"/>
  <c r="N14"/>
  <c r="D14"/>
  <c r="N13"/>
  <c r="D13"/>
  <c r="N12"/>
  <c r="D12"/>
  <c r="P11"/>
  <c r="N11"/>
  <c r="D11" s="1"/>
  <c r="P10"/>
  <c r="N10" s="1"/>
  <c r="D10" s="1"/>
  <c r="K151" i="16"/>
  <c r="D151" s="1"/>
  <c r="K150"/>
  <c r="D150"/>
  <c r="K149"/>
  <c r="D149" s="1"/>
  <c r="K148"/>
  <c r="D148"/>
  <c r="K147"/>
  <c r="D147" s="1"/>
  <c r="K146"/>
  <c r="D146"/>
  <c r="K145"/>
  <c r="D145" s="1"/>
  <c r="K144"/>
  <c r="D144"/>
  <c r="K143"/>
  <c r="D143" s="1"/>
  <c r="K142"/>
  <c r="D142"/>
  <c r="K141"/>
  <c r="D141" s="1"/>
  <c r="K140"/>
  <c r="D140"/>
  <c r="K139"/>
  <c r="D139" s="1"/>
  <c r="K138"/>
  <c r="D138"/>
  <c r="K137"/>
  <c r="D137" s="1"/>
  <c r="K136"/>
  <c r="D136"/>
  <c r="M135"/>
  <c r="K135" s="1"/>
  <c r="D135" s="1"/>
  <c r="M134"/>
  <c r="K134"/>
  <c r="D134" s="1"/>
  <c r="K122"/>
  <c r="D122"/>
  <c r="K121"/>
  <c r="D121" s="1"/>
  <c r="K120"/>
  <c r="D120"/>
  <c r="D119"/>
  <c r="D118"/>
  <c r="K117"/>
  <c r="D117"/>
  <c r="D116"/>
  <c r="K115"/>
  <c r="D115" s="1"/>
  <c r="K91"/>
  <c r="D91"/>
  <c r="K90"/>
  <c r="D90"/>
  <c r="K89"/>
  <c r="D89"/>
  <c r="M88"/>
  <c r="K88" s="1"/>
  <c r="D88"/>
  <c r="K87"/>
  <c r="D87"/>
  <c r="K86"/>
  <c r="D86" s="1"/>
  <c r="K85"/>
  <c r="D85"/>
  <c r="K84"/>
  <c r="D84" s="1"/>
  <c r="K83"/>
  <c r="D83"/>
  <c r="K82"/>
  <c r="D82" s="1"/>
  <c r="M81"/>
  <c r="K81"/>
  <c r="D81" s="1"/>
  <c r="K80"/>
  <c r="D80"/>
  <c r="K79"/>
  <c r="D79" s="1"/>
  <c r="K78"/>
  <c r="D78"/>
  <c r="K77"/>
  <c r="D77" s="1"/>
  <c r="K76"/>
  <c r="D76"/>
  <c r="K75"/>
  <c r="D75" s="1"/>
  <c r="K74"/>
  <c r="D74"/>
  <c r="K73"/>
  <c r="D73" s="1"/>
  <c r="K72"/>
  <c r="D72"/>
  <c r="K71"/>
  <c r="D71" s="1"/>
  <c r="K70"/>
  <c r="D70"/>
  <c r="K69"/>
  <c r="D69" s="1"/>
  <c r="M68"/>
  <c r="K68"/>
  <c r="D68"/>
  <c r="M67"/>
  <c r="K67" s="1"/>
  <c r="D67" s="1"/>
  <c r="M66"/>
  <c r="K66" s="1"/>
  <c r="D66" s="1"/>
  <c r="K65"/>
  <c r="K64"/>
  <c r="K63"/>
  <c r="K62"/>
  <c r="K61"/>
  <c r="K60"/>
  <c r="K59"/>
  <c r="D59" s="1"/>
  <c r="K58"/>
  <c r="D58"/>
  <c r="K57"/>
  <c r="K56"/>
  <c r="K55"/>
  <c r="K54"/>
  <c r="K53"/>
  <c r="D53" s="1"/>
  <c r="K52"/>
  <c r="D52"/>
  <c r="K51"/>
  <c r="D51" s="1"/>
  <c r="K50"/>
  <c r="D50"/>
  <c r="K49"/>
  <c r="D49" s="1"/>
  <c r="K48"/>
  <c r="D48"/>
  <c r="K47"/>
  <c r="D47" s="1"/>
  <c r="K46"/>
  <c r="D46"/>
  <c r="K45"/>
  <c r="D45" s="1"/>
  <c r="K44"/>
  <c r="D44"/>
  <c r="K43"/>
  <c r="D43" s="1"/>
  <c r="K42"/>
  <c r="D42"/>
  <c r="K41"/>
  <c r="K40"/>
  <c r="K39"/>
  <c r="D39"/>
  <c r="K38"/>
  <c r="D38"/>
  <c r="K37"/>
  <c r="D37"/>
  <c r="K36"/>
  <c r="D36" s="1"/>
  <c r="K35"/>
  <c r="D35"/>
  <c r="K34"/>
  <c r="D34" s="1"/>
  <c r="M33"/>
  <c r="K33"/>
  <c r="D33" s="1"/>
  <c r="M32"/>
  <c r="K32"/>
  <c r="D32"/>
  <c r="M31"/>
  <c r="K31" s="1"/>
  <c r="D31" s="1"/>
  <c r="M30"/>
  <c r="M7" s="1"/>
  <c r="M29"/>
  <c r="K29"/>
  <c r="D29" s="1"/>
  <c r="K28"/>
  <c r="D28"/>
  <c r="K27"/>
  <c r="D27"/>
  <c r="K26"/>
  <c r="D26"/>
  <c r="K25"/>
  <c r="D25"/>
  <c r="K24"/>
  <c r="D24"/>
  <c r="K23"/>
  <c r="D23"/>
  <c r="K22"/>
  <c r="D22"/>
  <c r="K21"/>
  <c r="D21"/>
  <c r="K20"/>
  <c r="D20"/>
  <c r="K19"/>
  <c r="D19"/>
  <c r="K18"/>
  <c r="D18"/>
  <c r="K17"/>
  <c r="D17"/>
  <c r="K16"/>
  <c r="D16"/>
  <c r="K15"/>
  <c r="D15" s="1"/>
  <c r="K14"/>
  <c r="D14"/>
  <c r="K13"/>
  <c r="D13" s="1"/>
  <c r="K12"/>
  <c r="D12"/>
  <c r="K11"/>
  <c r="D11" s="1"/>
  <c r="M10"/>
  <c r="K10"/>
  <c r="D10"/>
  <c r="M9"/>
  <c r="K9" s="1"/>
  <c r="D9" s="1"/>
  <c r="K8"/>
  <c r="D8" s="1"/>
  <c r="K145" i="15"/>
  <c r="D145" s="1"/>
  <c r="K144"/>
  <c r="D144"/>
  <c r="K143"/>
  <c r="D143" s="1"/>
  <c r="K142"/>
  <c r="D142"/>
  <c r="K141"/>
  <c r="D141" s="1"/>
  <c r="K140"/>
  <c r="D140"/>
  <c r="K139"/>
  <c r="D139" s="1"/>
  <c r="K138"/>
  <c r="D138"/>
  <c r="K137"/>
  <c r="D137" s="1"/>
  <c r="K136"/>
  <c r="D136"/>
  <c r="K135"/>
  <c r="D135" s="1"/>
  <c r="K134"/>
  <c r="D134"/>
  <c r="K133"/>
  <c r="D133" s="1"/>
  <c r="K132"/>
  <c r="D132"/>
  <c r="K131"/>
  <c r="D131" s="1"/>
  <c r="K130"/>
  <c r="D130"/>
  <c r="M129"/>
  <c r="K129" s="1"/>
  <c r="D129" s="1"/>
  <c r="M128"/>
  <c r="K128"/>
  <c r="D128" s="1"/>
  <c r="K116"/>
  <c r="D116"/>
  <c r="K115"/>
  <c r="D115" s="1"/>
  <c r="K114"/>
  <c r="D114"/>
  <c r="D113"/>
  <c r="D112"/>
  <c r="K111"/>
  <c r="D111"/>
  <c r="D110"/>
  <c r="K109"/>
  <c r="D109" s="1"/>
  <c r="AG88"/>
  <c r="AG89" s="1"/>
  <c r="AF87"/>
  <c r="AE87"/>
  <c r="AD87"/>
  <c r="AC87"/>
  <c r="AB87"/>
  <c r="AA87"/>
  <c r="Z87"/>
  <c r="Y87"/>
  <c r="K85"/>
  <c r="D85"/>
  <c r="K84"/>
  <c r="D84"/>
  <c r="K83"/>
  <c r="D83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K82" s="1"/>
  <c r="D82"/>
  <c r="K81"/>
  <c r="D81"/>
  <c r="K80"/>
  <c r="D80" s="1"/>
  <c r="K79"/>
  <c r="D79"/>
  <c r="K78"/>
  <c r="D78" s="1"/>
  <c r="K77"/>
  <c r="D77"/>
  <c r="K76"/>
  <c r="D76" s="1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K75"/>
  <c r="D75"/>
  <c r="M74"/>
  <c r="D74"/>
  <c r="D73"/>
  <c r="K72"/>
  <c r="D72" s="1"/>
  <c r="M71"/>
  <c r="K71"/>
  <c r="D71"/>
  <c r="M70"/>
  <c r="K70" s="1"/>
  <c r="D70" s="1"/>
  <c r="M69"/>
  <c r="K69" s="1"/>
  <c r="D69" s="1"/>
  <c r="K68"/>
  <c r="D68"/>
  <c r="M67"/>
  <c r="K67" s="1"/>
  <c r="D67" s="1"/>
  <c r="K66"/>
  <c r="D66" s="1"/>
  <c r="M65"/>
  <c r="K65"/>
  <c r="D65"/>
  <c r="AF64"/>
  <c r="AD64"/>
  <c r="AC64"/>
  <c r="AB64"/>
  <c r="Y64"/>
  <c r="K64"/>
  <c r="D64" s="1"/>
  <c r="M63"/>
  <c r="AE64" s="1"/>
  <c r="AE62" s="1"/>
  <c r="AE60" s="1"/>
  <c r="K63"/>
  <c r="D63"/>
  <c r="AF62"/>
  <c r="AD62"/>
  <c r="AC62"/>
  <c r="AB62"/>
  <c r="AA62"/>
  <c r="Y62"/>
  <c r="X62"/>
  <c r="W62"/>
  <c r="V62"/>
  <c r="U62"/>
  <c r="T62"/>
  <c r="S62"/>
  <c r="R62"/>
  <c r="Q62"/>
  <c r="P62"/>
  <c r="O62"/>
  <c r="N62"/>
  <c r="M62"/>
  <c r="K62" s="1"/>
  <c r="D62" s="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AF60"/>
  <c r="AD60"/>
  <c r="AC60"/>
  <c r="AB60"/>
  <c r="AA60"/>
  <c r="Y60"/>
  <c r="X60"/>
  <c r="W60"/>
  <c r="V60"/>
  <c r="U60"/>
  <c r="T60"/>
  <c r="S60"/>
  <c r="R60"/>
  <c r="Q60"/>
  <c r="P60"/>
  <c r="O60"/>
  <c r="N60"/>
  <c r="M60"/>
  <c r="K60" s="1"/>
  <c r="D60" s="1"/>
  <c r="K59"/>
  <c r="D59"/>
  <c r="K58"/>
  <c r="D58" s="1"/>
  <c r="X57"/>
  <c r="W57"/>
  <c r="V57"/>
  <c r="U57"/>
  <c r="T57"/>
  <c r="S57"/>
  <c r="R57"/>
  <c r="Q57"/>
  <c r="P57"/>
  <c r="O57"/>
  <c r="N57"/>
  <c r="K57"/>
  <c r="D57"/>
  <c r="X56"/>
  <c r="W56"/>
  <c r="V56"/>
  <c r="U56"/>
  <c r="T56"/>
  <c r="S56"/>
  <c r="R56"/>
  <c r="Q56"/>
  <c r="P56"/>
  <c r="O56"/>
  <c r="N56"/>
  <c r="K56"/>
  <c r="D56"/>
  <c r="K55"/>
  <c r="D55" s="1"/>
  <c r="K54"/>
  <c r="D54"/>
  <c r="K53"/>
  <c r="D53" s="1"/>
  <c r="K52"/>
  <c r="D52"/>
  <c r="X51"/>
  <c r="W51"/>
  <c r="V51"/>
  <c r="U51"/>
  <c r="T51"/>
  <c r="S51"/>
  <c r="R51"/>
  <c r="Q51"/>
  <c r="P51"/>
  <c r="O51"/>
  <c r="N51"/>
  <c r="M51"/>
  <c r="K51" s="1"/>
  <c r="D51" s="1"/>
  <c r="X50"/>
  <c r="W50"/>
  <c r="V50"/>
  <c r="U50"/>
  <c r="T50"/>
  <c r="S50"/>
  <c r="R50"/>
  <c r="Q50"/>
  <c r="P50"/>
  <c r="O50"/>
  <c r="N50"/>
  <c r="M50"/>
  <c r="K50" s="1"/>
  <c r="D50" s="1"/>
  <c r="K49"/>
  <c r="D49" s="1"/>
  <c r="K48"/>
  <c r="D48"/>
  <c r="X47"/>
  <c r="W47"/>
  <c r="V47"/>
  <c r="U47"/>
  <c r="T47"/>
  <c r="S47"/>
  <c r="R47"/>
  <c r="Q47"/>
  <c r="P47"/>
  <c r="O47"/>
  <c r="N47"/>
  <c r="M47"/>
  <c r="K47" s="1"/>
  <c r="D47" s="1"/>
  <c r="X46"/>
  <c r="W46"/>
  <c r="V46"/>
  <c r="U46"/>
  <c r="T46"/>
  <c r="S46"/>
  <c r="R46"/>
  <c r="Q46"/>
  <c r="P46"/>
  <c r="O46"/>
  <c r="N46"/>
  <c r="M46"/>
  <c r="K46"/>
  <c r="D46"/>
  <c r="K45"/>
  <c r="K44"/>
  <c r="K43"/>
  <c r="D43"/>
  <c r="K42"/>
  <c r="D42"/>
  <c r="K41"/>
  <c r="D41"/>
  <c r="K40"/>
  <c r="D40" s="1"/>
  <c r="K39"/>
  <c r="D39"/>
  <c r="M38"/>
  <c r="K38" s="1"/>
  <c r="D38" s="1"/>
  <c r="X37"/>
  <c r="W37"/>
  <c r="V37"/>
  <c r="U37"/>
  <c r="T37"/>
  <c r="S37"/>
  <c r="R37"/>
  <c r="Q37"/>
  <c r="P37"/>
  <c r="O37"/>
  <c r="N37"/>
  <c r="K37"/>
  <c r="D37"/>
  <c r="X36"/>
  <c r="W36"/>
  <c r="V36"/>
  <c r="U36"/>
  <c r="T36"/>
  <c r="S36"/>
  <c r="R36"/>
  <c r="Q36"/>
  <c r="P36"/>
  <c r="O36"/>
  <c r="N36"/>
  <c r="K36"/>
  <c r="D36" s="1"/>
  <c r="X35"/>
  <c r="W35"/>
  <c r="V35"/>
  <c r="U35"/>
  <c r="T35"/>
  <c r="S35"/>
  <c r="R35"/>
  <c r="Q35"/>
  <c r="P35"/>
  <c r="O35"/>
  <c r="N35"/>
  <c r="K35"/>
  <c r="D35" s="1"/>
  <c r="X34"/>
  <c r="W34"/>
  <c r="V34"/>
  <c r="U34"/>
  <c r="T34"/>
  <c r="S34"/>
  <c r="R34"/>
  <c r="Q34"/>
  <c r="P34"/>
  <c r="O34"/>
  <c r="N34"/>
  <c r="M34"/>
  <c r="K34" s="1"/>
  <c r="D34" s="1"/>
  <c r="X33"/>
  <c r="W33"/>
  <c r="V33"/>
  <c r="U33"/>
  <c r="T33"/>
  <c r="S33"/>
  <c r="R33"/>
  <c r="Q33"/>
  <c r="P33"/>
  <c r="O33"/>
  <c r="N33"/>
  <c r="M33"/>
  <c r="K33" s="1"/>
  <c r="D33" s="1"/>
  <c r="X32"/>
  <c r="W32"/>
  <c r="V32"/>
  <c r="U32"/>
  <c r="T32"/>
  <c r="S32"/>
  <c r="R32"/>
  <c r="Q32"/>
  <c r="P32"/>
  <c r="O32"/>
  <c r="N32"/>
  <c r="M32"/>
  <c r="K32"/>
  <c r="D32" s="1"/>
  <c r="X31"/>
  <c r="W31"/>
  <c r="V31"/>
  <c r="U31"/>
  <c r="T31"/>
  <c r="S31"/>
  <c r="R31"/>
  <c r="Q31"/>
  <c r="P31"/>
  <c r="O31"/>
  <c r="N31"/>
  <c r="M31"/>
  <c r="K31" s="1"/>
  <c r="K30"/>
  <c r="D30"/>
  <c r="K29"/>
  <c r="D29"/>
  <c r="K28"/>
  <c r="D28"/>
  <c r="K27"/>
  <c r="D27"/>
  <c r="K26"/>
  <c r="D26"/>
  <c r="K25"/>
  <c r="D25"/>
  <c r="K24"/>
  <c r="D24"/>
  <c r="K23"/>
  <c r="D23"/>
  <c r="K22"/>
  <c r="D22"/>
  <c r="K21"/>
  <c r="D21"/>
  <c r="K20"/>
  <c r="D20"/>
  <c r="K19"/>
  <c r="D19" s="1"/>
  <c r="X18"/>
  <c r="X14" s="1"/>
  <c r="X11" s="1"/>
  <c r="X86" s="1"/>
  <c r="W18"/>
  <c r="V18"/>
  <c r="U18"/>
  <c r="U14" s="1"/>
  <c r="T18"/>
  <c r="T14" s="1"/>
  <c r="T11" s="1"/>
  <c r="T86" s="1"/>
  <c r="S18"/>
  <c r="R18"/>
  <c r="Q18"/>
  <c r="Q14" s="1"/>
  <c r="P18"/>
  <c r="P14" s="1"/>
  <c r="P11" s="1"/>
  <c r="P86" s="1"/>
  <c r="O18"/>
  <c r="N18"/>
  <c r="M18"/>
  <c r="K18" s="1"/>
  <c r="D18" s="1"/>
  <c r="X17"/>
  <c r="W17"/>
  <c r="W13" s="1"/>
  <c r="V17"/>
  <c r="V13" s="1"/>
  <c r="U17"/>
  <c r="T17"/>
  <c r="S17"/>
  <c r="S13" s="1"/>
  <c r="R17"/>
  <c r="R13" s="1"/>
  <c r="Q17"/>
  <c r="P17"/>
  <c r="O17"/>
  <c r="O13" s="1"/>
  <c r="N17"/>
  <c r="N13" s="1"/>
  <c r="M17"/>
  <c r="K17" s="1"/>
  <c r="D17" s="1"/>
  <c r="K16"/>
  <c r="D16"/>
  <c r="K15"/>
  <c r="D15" s="1"/>
  <c r="AF14"/>
  <c r="AF11" s="1"/>
  <c r="AF86" s="1"/>
  <c r="AE14"/>
  <c r="AE11" s="1"/>
  <c r="AD14"/>
  <c r="AD11" s="1"/>
  <c r="AD86" s="1"/>
  <c r="AC14"/>
  <c r="AC11" s="1"/>
  <c r="AB14"/>
  <c r="AB11" s="1"/>
  <c r="AB86" s="1"/>
  <c r="AA14"/>
  <c r="AA11" s="1"/>
  <c r="AA86" s="1"/>
  <c r="Z14"/>
  <c r="Y14"/>
  <c r="W14"/>
  <c r="V14"/>
  <c r="V11" s="1"/>
  <c r="V86" s="1"/>
  <c r="S14"/>
  <c r="R14"/>
  <c r="R11" s="1"/>
  <c r="R86" s="1"/>
  <c r="O14"/>
  <c r="N14"/>
  <c r="AF13"/>
  <c r="AE13"/>
  <c r="AD13"/>
  <c r="AC13"/>
  <c r="AB13"/>
  <c r="AA13"/>
  <c r="Z13"/>
  <c r="Y13"/>
  <c r="X13"/>
  <c r="U13"/>
  <c r="T13"/>
  <c r="Q13"/>
  <c r="P13"/>
  <c r="M13"/>
  <c r="K13" s="1"/>
  <c r="D13" s="1"/>
  <c r="AF12"/>
  <c r="AE12"/>
  <c r="AD12"/>
  <c r="AC12"/>
  <c r="AB12"/>
  <c r="X12"/>
  <c r="W12"/>
  <c r="V12"/>
  <c r="U12"/>
  <c r="T12"/>
  <c r="S12"/>
  <c r="R12"/>
  <c r="Q12"/>
  <c r="P12"/>
  <c r="O12"/>
  <c r="N12"/>
  <c r="M12"/>
  <c r="K12" s="1"/>
  <c r="D12" s="1"/>
  <c r="Z11"/>
  <c r="Y11"/>
  <c r="N11"/>
  <c r="N86" s="1"/>
  <c r="O97" i="13"/>
  <c r="N96"/>
  <c r="D96" s="1"/>
  <c r="N95"/>
  <c r="D95"/>
  <c r="N94"/>
  <c r="D94" s="1"/>
  <c r="N93"/>
  <c r="D93"/>
  <c r="N92"/>
  <c r="D92" s="1"/>
  <c r="N91"/>
  <c r="D91"/>
  <c r="N90"/>
  <c r="D90" s="1"/>
  <c r="N89"/>
  <c r="D89"/>
  <c r="N88"/>
  <c r="D88" s="1"/>
  <c r="N87"/>
  <c r="D87"/>
  <c r="P86"/>
  <c r="N86" s="1"/>
  <c r="P85"/>
  <c r="N85" s="1"/>
  <c r="D85" s="1"/>
  <c r="N84"/>
  <c r="D84"/>
  <c r="N83"/>
  <c r="D83" s="1"/>
  <c r="N82"/>
  <c r="D82"/>
  <c r="N81"/>
  <c r="D81" s="1"/>
  <c r="N80"/>
  <c r="D80"/>
  <c r="N79"/>
  <c r="D79" s="1"/>
  <c r="N78"/>
  <c r="D78"/>
  <c r="N77"/>
  <c r="D77" s="1"/>
  <c r="N76"/>
  <c r="D76"/>
  <c r="N75"/>
  <c r="D75" s="1"/>
  <c r="N74"/>
  <c r="D74"/>
  <c r="N73"/>
  <c r="D73" s="1"/>
  <c r="N72"/>
  <c r="D72"/>
  <c r="N71"/>
  <c r="D71" s="1"/>
  <c r="N70"/>
  <c r="D70"/>
  <c r="P69"/>
  <c r="N69" s="1"/>
  <c r="D69" s="1"/>
  <c r="P68"/>
  <c r="N68" s="1"/>
  <c r="D68" s="1"/>
  <c r="P67"/>
  <c r="N67"/>
  <c r="D67" s="1"/>
  <c r="N66"/>
  <c r="D66" s="1"/>
  <c r="N65"/>
  <c r="D65" s="1"/>
  <c r="N64"/>
  <c r="D64" s="1"/>
  <c r="N63"/>
  <c r="D63" s="1"/>
  <c r="N62"/>
  <c r="D62" s="1"/>
  <c r="N61"/>
  <c r="D61" s="1"/>
  <c r="N60"/>
  <c r="D60" s="1"/>
  <c r="N59"/>
  <c r="D59" s="1"/>
  <c r="N58"/>
  <c r="D58" s="1"/>
  <c r="N57"/>
  <c r="D57" s="1"/>
  <c r="N56"/>
  <c r="D56" s="1"/>
  <c r="N55"/>
  <c r="D55" s="1"/>
  <c r="N54"/>
  <c r="D54" s="1"/>
  <c r="N53"/>
  <c r="D53" s="1"/>
  <c r="N52"/>
  <c r="D52" s="1"/>
  <c r="N51"/>
  <c r="D51" s="1"/>
  <c r="P50"/>
  <c r="N50" s="1"/>
  <c r="D50" s="1"/>
  <c r="P49"/>
  <c r="N49" s="1"/>
  <c r="D49" s="1"/>
  <c r="N48"/>
  <c r="D48" s="1"/>
  <c r="N47"/>
  <c r="D47" s="1"/>
  <c r="N46"/>
  <c r="D46" s="1"/>
  <c r="N45"/>
  <c r="D45" s="1"/>
  <c r="N44"/>
  <c r="D44" s="1"/>
  <c r="N43"/>
  <c r="D43" s="1"/>
  <c r="P42"/>
  <c r="N42" s="1"/>
  <c r="D42" s="1"/>
  <c r="P41"/>
  <c r="N41"/>
  <c r="D41" s="1"/>
  <c r="N40"/>
  <c r="D40" s="1"/>
  <c r="P39"/>
  <c r="N39" s="1"/>
  <c r="D39" s="1"/>
  <c r="N38"/>
  <c r="D38"/>
  <c r="N37"/>
  <c r="D37" s="1"/>
  <c r="P36"/>
  <c r="N36"/>
  <c r="D36" s="1"/>
  <c r="P35"/>
  <c r="N35" s="1"/>
  <c r="D35" s="1"/>
  <c r="N34"/>
  <c r="D34" s="1"/>
  <c r="N33"/>
  <c r="D33"/>
  <c r="N32"/>
  <c r="D32" s="1"/>
  <c r="N31"/>
  <c r="D31"/>
  <c r="P30"/>
  <c r="N30" s="1"/>
  <c r="D30" s="1"/>
  <c r="P29"/>
  <c r="N29" s="1"/>
  <c r="D29" s="1"/>
  <c r="N28"/>
  <c r="D28"/>
  <c r="N27"/>
  <c r="D27" s="1"/>
  <c r="P26"/>
  <c r="N26"/>
  <c r="D26" s="1"/>
  <c r="P25"/>
  <c r="N25" s="1"/>
  <c r="D25" s="1"/>
  <c r="P24"/>
  <c r="N24" s="1"/>
  <c r="D24" s="1"/>
  <c r="N23"/>
  <c r="D23"/>
  <c r="N22"/>
  <c r="D22" s="1"/>
  <c r="N21"/>
  <c r="D21"/>
  <c r="N20"/>
  <c r="D20" s="1"/>
  <c r="N19"/>
  <c r="D19"/>
  <c r="N18"/>
  <c r="D18" s="1"/>
  <c r="N17"/>
  <c r="D17"/>
  <c r="P16"/>
  <c r="N16" s="1"/>
  <c r="D16" s="1"/>
  <c r="P15"/>
  <c r="N15" s="1"/>
  <c r="D15" s="1"/>
  <c r="N14"/>
  <c r="D14"/>
  <c r="N13"/>
  <c r="D13" s="1"/>
  <c r="N12"/>
  <c r="D12"/>
  <c r="P11"/>
  <c r="N11" s="1"/>
  <c r="D11" s="1"/>
  <c r="P10"/>
  <c r="N10" s="1"/>
  <c r="D10" s="1"/>
  <c r="P9"/>
  <c r="N9"/>
  <c r="D9" s="1"/>
  <c r="K155" i="12"/>
  <c r="D155" s="1"/>
  <c r="K154"/>
  <c r="D154"/>
  <c r="K153"/>
  <c r="D153" s="1"/>
  <c r="K152"/>
  <c r="D152"/>
  <c r="K151"/>
  <c r="D151" s="1"/>
  <c r="K150"/>
  <c r="D150"/>
  <c r="K149"/>
  <c r="D149" s="1"/>
  <c r="K148"/>
  <c r="D148"/>
  <c r="K147"/>
  <c r="D147" s="1"/>
  <c r="K146"/>
  <c r="D146"/>
  <c r="K145"/>
  <c r="D145" s="1"/>
  <c r="K144"/>
  <c r="D144"/>
  <c r="K143"/>
  <c r="D143" s="1"/>
  <c r="K142"/>
  <c r="D142"/>
  <c r="K141"/>
  <c r="D141" s="1"/>
  <c r="K140"/>
  <c r="D140"/>
  <c r="M139"/>
  <c r="K139" s="1"/>
  <c r="D139" s="1"/>
  <c r="M138"/>
  <c r="K138" s="1"/>
  <c r="D138" s="1"/>
  <c r="K126"/>
  <c r="D126"/>
  <c r="K125"/>
  <c r="D125" s="1"/>
  <c r="K124"/>
  <c r="D124"/>
  <c r="D123"/>
  <c r="D122"/>
  <c r="K121"/>
  <c r="D121"/>
  <c r="D120"/>
  <c r="K119"/>
  <c r="D119" s="1"/>
  <c r="K95"/>
  <c r="D95"/>
  <c r="K94"/>
  <c r="D94"/>
  <c r="K93"/>
  <c r="D93"/>
  <c r="M92"/>
  <c r="K92" s="1"/>
  <c r="D92"/>
  <c r="K91"/>
  <c r="D91" s="1"/>
  <c r="K90"/>
  <c r="D90" s="1"/>
  <c r="K89"/>
  <c r="D89" s="1"/>
  <c r="K88"/>
  <c r="D88" s="1"/>
  <c r="K87"/>
  <c r="D87" s="1"/>
  <c r="K86"/>
  <c r="D86" s="1"/>
  <c r="M85"/>
  <c r="K85" s="1"/>
  <c r="D85" s="1"/>
  <c r="K84"/>
  <c r="D84"/>
  <c r="K83"/>
  <c r="D83" s="1"/>
  <c r="K82"/>
  <c r="D82"/>
  <c r="K81"/>
  <c r="D81" s="1"/>
  <c r="K80"/>
  <c r="D80"/>
  <c r="K79"/>
  <c r="D79" s="1"/>
  <c r="K78"/>
  <c r="D78"/>
  <c r="K77"/>
  <c r="D77" s="1"/>
  <c r="K76"/>
  <c r="D76"/>
  <c r="K75"/>
  <c r="D75" s="1"/>
  <c r="K74"/>
  <c r="D74"/>
  <c r="K73"/>
  <c r="D73" s="1"/>
  <c r="M72"/>
  <c r="K72"/>
  <c r="D72" s="1"/>
  <c r="M71"/>
  <c r="K71" s="1"/>
  <c r="D71" s="1"/>
  <c r="M70"/>
  <c r="K70" s="1"/>
  <c r="D70" s="1"/>
  <c r="K69"/>
  <c r="K68"/>
  <c r="K67"/>
  <c r="K66"/>
  <c r="K65"/>
  <c r="K64"/>
  <c r="K63"/>
  <c r="D63" s="1"/>
  <c r="K62"/>
  <c r="D62" s="1"/>
  <c r="K61"/>
  <c r="K60"/>
  <c r="K59"/>
  <c r="K58"/>
  <c r="K57"/>
  <c r="D57" s="1"/>
  <c r="K56"/>
  <c r="D56" s="1"/>
  <c r="K55"/>
  <c r="D55" s="1"/>
  <c r="K54"/>
  <c r="D54" s="1"/>
  <c r="K53"/>
  <c r="D53" s="1"/>
  <c r="K52"/>
  <c r="D52" s="1"/>
  <c r="M51"/>
  <c r="K51" s="1"/>
  <c r="D51" s="1"/>
  <c r="M50"/>
  <c r="K50" s="1"/>
  <c r="D50" s="1"/>
  <c r="K49"/>
  <c r="D49" s="1"/>
  <c r="K48"/>
  <c r="D48" s="1"/>
  <c r="K47"/>
  <c r="D47" s="1"/>
  <c r="K46"/>
  <c r="D46" s="1"/>
  <c r="K45"/>
  <c r="K44"/>
  <c r="K43"/>
  <c r="D43"/>
  <c r="K42"/>
  <c r="D42"/>
  <c r="K41"/>
  <c r="D41" s="1"/>
  <c r="K40"/>
  <c r="D40" s="1"/>
  <c r="K39"/>
  <c r="D39" s="1"/>
  <c r="K38"/>
  <c r="D38" s="1"/>
  <c r="M37"/>
  <c r="K37" s="1"/>
  <c r="D37" s="1"/>
  <c r="M36"/>
  <c r="K36" s="1"/>
  <c r="D36" s="1"/>
  <c r="M35"/>
  <c r="K35" s="1"/>
  <c r="D35" s="1"/>
  <c r="M34"/>
  <c r="K34" s="1"/>
  <c r="D34" s="1"/>
  <c r="M33"/>
  <c r="K33" s="1"/>
  <c r="D33" s="1"/>
  <c r="M32"/>
  <c r="K32" s="1"/>
  <c r="D32" s="1"/>
  <c r="M31"/>
  <c r="D31" s="1"/>
  <c r="K30"/>
  <c r="D30"/>
  <c r="K29"/>
  <c r="D29"/>
  <c r="K28"/>
  <c r="D28"/>
  <c r="K27"/>
  <c r="D27"/>
  <c r="K26"/>
  <c r="D26"/>
  <c r="K25"/>
  <c r="D25"/>
  <c r="K24"/>
  <c r="D24"/>
  <c r="K23"/>
  <c r="D23"/>
  <c r="K22"/>
  <c r="D22"/>
  <c r="K21"/>
  <c r="D21"/>
  <c r="K20"/>
  <c r="D20"/>
  <c r="K19"/>
  <c r="D19" s="1"/>
  <c r="M18"/>
  <c r="M14" s="1"/>
  <c r="K14" s="1"/>
  <c r="D14" s="1"/>
  <c r="M17"/>
  <c r="K17" s="1"/>
  <c r="D17" s="1"/>
  <c r="K16"/>
  <c r="D16" s="1"/>
  <c r="K15"/>
  <c r="D15"/>
  <c r="M12"/>
  <c r="K12" s="1"/>
  <c r="D12" s="1"/>
  <c r="P9" i="17" l="1"/>
  <c r="N9" s="1"/>
  <c r="D9" s="1"/>
  <c r="N52"/>
  <c r="M92" i="16"/>
  <c r="K92" s="1"/>
  <c r="D92" s="1"/>
  <c r="K7"/>
  <c r="D7" s="1"/>
  <c r="K30"/>
  <c r="D30" s="1"/>
  <c r="K18" i="12"/>
  <c r="D18" s="1"/>
  <c r="Q11" i="15"/>
  <c r="Q86" s="1"/>
  <c r="U11"/>
  <c r="U86" s="1"/>
  <c r="Y86"/>
  <c r="M14"/>
  <c r="K14" s="1"/>
  <c r="D14" s="1"/>
  <c r="O11"/>
  <c r="O86" s="1"/>
  <c r="S11"/>
  <c r="S86" s="1"/>
  <c r="W11"/>
  <c r="W86" s="1"/>
  <c r="AC86"/>
  <c r="AE86"/>
  <c r="M11"/>
  <c r="D31"/>
  <c r="M61"/>
  <c r="K61" s="1"/>
  <c r="D61" s="1"/>
  <c r="Z64"/>
  <c r="Z62" s="1"/>
  <c r="Z60" s="1"/>
  <c r="Z86" s="1"/>
  <c r="M13" i="12"/>
  <c r="K13" s="1"/>
  <c r="D13" s="1"/>
  <c r="N97" i="13"/>
  <c r="D97" s="1"/>
  <c r="D86"/>
  <c r="P97"/>
  <c r="K31" i="12"/>
  <c r="M11"/>
  <c r="N55" i="17" l="1"/>
  <c r="D55" s="1"/>
  <c r="D52"/>
  <c r="K11" i="15"/>
  <c r="D11" s="1"/>
  <c r="M86"/>
  <c r="K86" s="1"/>
  <c r="D86" s="1"/>
  <c r="K11" i="12"/>
  <c r="D11" s="1"/>
  <c r="M96"/>
  <c r="K96" s="1"/>
  <c r="D96" s="1"/>
</calcChain>
</file>

<file path=xl/sharedStrings.xml><?xml version="1.0" encoding="utf-8"?>
<sst xmlns="http://schemas.openxmlformats.org/spreadsheetml/2006/main" count="1354" uniqueCount="285">
  <si>
    <t xml:space="preserve"> Приложение № 1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</si>
  <si>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</si>
  <si>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</si>
  <si>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</si>
  <si>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</si>
  <si>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</si>
  <si>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</si>
  <si>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</si>
  <si>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</si>
  <si>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</si>
  <si>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</si>
  <si>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</si>
  <si>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</si>
  <si>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</si>
  <si>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</si>
  <si>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</si>
  <si>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</si>
  <si>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</si>
  <si>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под.сп.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</si>
  <si>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</si>
  <si>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</si>
  <si>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</si>
  <si>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</si>
  <si>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</si>
  <si>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</si>
  <si>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</si>
  <si>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</si>
  <si>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</si>
  <si>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</si>
  <si>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</si>
  <si>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</si>
  <si>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</si>
  <si>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</si>
  <si>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</si>
  <si>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</si>
  <si>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</si>
  <si>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</si>
  <si>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</si>
  <si>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</si>
  <si>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</si>
  <si>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</si>
  <si>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</si>
  <si>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</si>
  <si>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</si>
  <si>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</si>
  <si>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</si>
  <si>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</si>
  <si>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</si>
  <si>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</si>
  <si>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</si>
  <si>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</si>
  <si>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</si>
  <si>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</si>
  <si>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</si>
  <si>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</si>
  <si>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</si>
  <si>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</si>
  <si>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участков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</si>
  <si>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</si>
  <si>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</si>
  <si>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</si>
  <si>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</si>
  <si>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</si>
  <si>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</si>
  <si>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</si>
  <si>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>12</t>
  </si>
  <si>
    <t>Установка металлических дверей, решеток</t>
  </si>
  <si>
    <t>13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</si>
  <si>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</si>
  <si>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</si>
  <si>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</si>
  <si>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</si>
  <si>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</si>
  <si>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17</t>
  </si>
  <si>
    <t>18</t>
  </si>
  <si>
    <t>Ремонт приямков, входов в подвалы</t>
  </si>
  <si>
    <t>19</t>
  </si>
  <si>
    <t>20</t>
  </si>
  <si>
    <t>21</t>
  </si>
  <si>
    <t>II.</t>
  </si>
  <si>
    <t>САНИТАРНО-ТЕХНИЧЕСКИЕ РАБОТЫ</t>
  </si>
  <si>
    <t>22</t>
  </si>
  <si>
    <t>Ремонт трубопроводов, всего, в том числе:</t>
  </si>
  <si>
    <t>ГВС</t>
  </si>
  <si>
    <t>т.п.м.</t>
  </si>
  <si>
    <t>ХВС</t>
  </si>
  <si>
    <t>теплоснабжения</t>
  </si>
  <si>
    <t xml:space="preserve">систем канализации </t>
  </si>
  <si>
    <t>Замена отопительных приборов</t>
  </si>
  <si>
    <t xml:space="preserve">Замена и ремонт эапорной арматуры систем Ц/О, ГВС, ХВС </t>
  </si>
  <si>
    <t>III.</t>
  </si>
  <si>
    <t>ЭЛЕКТРОМОНТАЖНЫЕ РАБОТЫ</t>
  </si>
  <si>
    <t xml:space="preserve">Замена и ремонт электропроводки </t>
  </si>
  <si>
    <t>Замена и ремонт аппаратов защиты, замена установочной арматуры</t>
  </si>
  <si>
    <t>IV.</t>
  </si>
  <si>
    <t>РАБОТЫ ВЫПОЛНЯЕМЫЕ СПЕЦИАЛИЗИРОВАННЫМИ ОРГАНИЗАЦИЯМИ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</si>
  <si>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</si>
  <si>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</si>
  <si>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</si>
  <si>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</si>
  <si>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</si>
  <si>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</si>
  <si>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</si>
  <si>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</si>
  <si>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</si>
  <si>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</si>
  <si>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</si>
  <si>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</si>
  <si>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</si>
  <si>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</si>
  <si>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</si>
  <si>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</si>
  <si>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</si>
  <si>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</si>
  <si>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</si>
  <si>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</si>
  <si>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</si>
  <si>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</si>
  <si>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</si>
  <si>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</si>
  <si>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</si>
  <si>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</si>
  <si>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</si>
  <si>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</si>
  <si>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</si>
  <si>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</si>
  <si>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</si>
  <si>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</si>
  <si>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</si>
  <si>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</si>
  <si>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</si>
  <si>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</si>
  <si>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</si>
  <si>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</si>
  <si>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</si>
  <si>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</si>
  <si>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</si>
  <si>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</si>
  <si>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</si>
  <si>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</si>
  <si>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</si>
  <si>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</si>
  <si>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</si>
  <si>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</si>
  <si>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</si>
  <si>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</si>
  <si>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</si>
  <si>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</si>
  <si>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</si>
  <si>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</si>
  <si>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</si>
  <si>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</si>
  <si>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</si>
  <si>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</si>
  <si>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</si>
  <si>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</si>
  <si>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Заводской пр., д.44</t>
  </si>
  <si>
    <t>Заводской пр., д.54</t>
  </si>
  <si>
    <t xml:space="preserve">     "УТВЕРЖДАЮ"</t>
  </si>
  <si>
    <t>Генеральный директор ООО "ЖИЛСТРОЙСЕРВИС"</t>
  </si>
  <si>
    <t xml:space="preserve"> </t>
  </si>
  <si>
    <t>___________________ Майоров Г.Е.</t>
  </si>
  <si>
    <t>Сводная программа (план) текущего ремонта на 2015 год по ООО "ЖИЛСТРОЙСЕРВИС": ТСЖ "Колпинский Оазис"</t>
  </si>
  <si>
    <t>Заводской пр., д.48</t>
  </si>
  <si>
    <t>Ремонт ГРЩ ВУ, ВРУ, этажных щитов и т.д.</t>
  </si>
  <si>
    <t>1.2</t>
  </si>
  <si>
    <t xml:space="preserve">Замена и восстановление дверных заполнений  </t>
  </si>
  <si>
    <t>Замена и восстановление оконных заполнений</t>
  </si>
  <si>
    <t>Ремонт печей</t>
  </si>
  <si>
    <t>Устранение местных деформаций, усиление, восстановление поврежденных участков фундаментов</t>
  </si>
  <si>
    <t>тыс.кв.м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</si>
  <si>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</si>
  <si>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</si>
  <si>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тыс.п.м</t>
  </si>
  <si>
    <t>Ремонт и восстановление разрушенных участков тротуаров, проездов, дорожек</t>
  </si>
  <si>
    <t>22.1</t>
  </si>
  <si>
    <t>22.2</t>
  </si>
  <si>
    <t>22.3</t>
  </si>
  <si>
    <t>22.4</t>
  </si>
  <si>
    <t>23</t>
  </si>
  <si>
    <t>24</t>
  </si>
  <si>
    <t>27</t>
  </si>
  <si>
    <t>28</t>
  </si>
  <si>
    <t>29</t>
  </si>
  <si>
    <t>30</t>
  </si>
  <si>
    <t>Генеральный директор ООО "ЖИЛСТРОЙСЕРВИС"                                                        Долгополик В.И.</t>
  </si>
  <si>
    <t>Сводная адресная программа (план) текущего ремонта на 2015 год по ООО "ЖИЛСТРОЙСЕРВИС": ТСЖ "Колпинский Оазис"</t>
  </si>
  <si>
    <t xml:space="preserve">Приложение №2 </t>
  </si>
  <si>
    <t>№п/п</t>
  </si>
  <si>
    <t>Текущий ремонт, ваыполняемый за счет средств</t>
  </si>
  <si>
    <t>Платы населения 
(работы, выполняемые ТСЖ, ЖСК)</t>
  </si>
  <si>
    <t>поправки хоз.сп</t>
  </si>
  <si>
    <t>поправки подр.сп</t>
  </si>
  <si>
    <t>поправки</t>
  </si>
  <si>
    <t>поправки сп.</t>
  </si>
  <si>
    <t>кол-во домов</t>
  </si>
  <si>
    <t>1.2.1</t>
  </si>
  <si>
    <t>Б.Трудящихся, д.35, корп.1</t>
  </si>
  <si>
    <t>1.2.2</t>
  </si>
  <si>
    <t>Б.Трудящихся, д.35, корп.2</t>
  </si>
  <si>
    <t>1.2.3</t>
  </si>
  <si>
    <t>Б.Трудящихся, д.35, корп.3</t>
  </si>
  <si>
    <t xml:space="preserve">Нормализация температурно-влажностного </t>
  </si>
  <si>
    <t>режима чердачных помещений всего, в т.ч.:</t>
  </si>
  <si>
    <t>2.1</t>
  </si>
  <si>
    <t xml:space="preserve">Утепление (засыпка) чердачного </t>
  </si>
  <si>
    <t>перекрытия</t>
  </si>
  <si>
    <t>2.1.1</t>
  </si>
  <si>
    <t>0</t>
  </si>
  <si>
    <t>2.2</t>
  </si>
  <si>
    <t>2.2.1</t>
  </si>
  <si>
    <t>пм</t>
  </si>
  <si>
    <t>2.3</t>
  </si>
  <si>
    <t xml:space="preserve">Покрытие фасонных частей верхней </t>
  </si>
  <si>
    <t>разводки теплоизоляционной краской</t>
  </si>
  <si>
    <t>2.4</t>
  </si>
  <si>
    <t>2.4.1</t>
  </si>
  <si>
    <t>2.5</t>
  </si>
  <si>
    <t>Прочие работы (ремонт вентиляционных и дымовых каналов и т.д.)</t>
  </si>
  <si>
    <t>2.5.1</t>
  </si>
  <si>
    <t>т.пог.м</t>
  </si>
  <si>
    <t>3.1</t>
  </si>
  <si>
    <t>3.2</t>
  </si>
  <si>
    <t>3.3</t>
  </si>
  <si>
    <t>4.1</t>
  </si>
  <si>
    <t>Заводской пр., д.54 (окраска цоколя)</t>
  </si>
  <si>
    <t>4.2</t>
  </si>
  <si>
    <t>Заводской пр., д.48 (окраска цоколя)</t>
  </si>
  <si>
    <t>4.3</t>
  </si>
  <si>
    <t>Заводской пр., д.44 (окраска цоколя)</t>
  </si>
  <si>
    <t>4.4</t>
  </si>
  <si>
    <t>Заводской пр., д.40 (окраска цоколя)</t>
  </si>
  <si>
    <t>4.5</t>
  </si>
  <si>
    <t>4.6</t>
  </si>
  <si>
    <t>4.7</t>
  </si>
  <si>
    <t>4.8</t>
  </si>
  <si>
    <t>Б.Трудящихся, д.39</t>
  </si>
  <si>
    <t>Косметический ремонт (А.П.)</t>
  </si>
  <si>
    <t xml:space="preserve"> лестничных клеток</t>
  </si>
  <si>
    <t>5.1</t>
  </si>
  <si>
    <t>Б.Трудящихся, д.39-6,7,8 пар.</t>
  </si>
  <si>
    <t>5.2</t>
  </si>
  <si>
    <t>Заводской пр., д.40-3,4,5,6 пар.</t>
  </si>
  <si>
    <t>5.3</t>
  </si>
  <si>
    <t>Б.Трудящихся, д.35, корп.2-1,2,3 пар.</t>
  </si>
  <si>
    <t>5.4</t>
  </si>
  <si>
    <t>Б.Трудящихся, д.35, корп.3-1,2</t>
  </si>
  <si>
    <t>5.5</t>
  </si>
  <si>
    <t>Б.Трудящихся, д.35, корп.1-1</t>
  </si>
  <si>
    <t xml:space="preserve">Установка металлических дверей </t>
  </si>
  <si>
    <t>и решеток</t>
  </si>
  <si>
    <t>11.1</t>
  </si>
  <si>
    <t>Заводской пр., д.40 (вых на кровлю)</t>
  </si>
  <si>
    <t>11.2</t>
  </si>
  <si>
    <t>Заводской пр., д.44 (вых на кровлю)</t>
  </si>
  <si>
    <t>11.3</t>
  </si>
  <si>
    <t>Заводской пр., д.48 (вых на кровлю)</t>
  </si>
  <si>
    <t>11.4</t>
  </si>
  <si>
    <t>Б.Трудящихся, д.35, корп.1 (подв. окна)</t>
  </si>
  <si>
    <t>11.5</t>
  </si>
  <si>
    <t>Б.Трудящихся, д.35, корп.2 (подв. окна)</t>
  </si>
  <si>
    <t>"____" __________________ 201__г.</t>
  </si>
  <si>
    <t>"Утверждаю"</t>
  </si>
  <si>
    <t>___________________ Долгополик В.И.</t>
  </si>
  <si>
    <t>"____" __________________ 2014г.</t>
  </si>
  <si>
    <t>"_____ " ____________________ 20____г.</t>
  </si>
  <si>
    <t>Адреса</t>
  </si>
  <si>
    <t>Бульвар Трудящихся, д.35, корп.1</t>
  </si>
  <si>
    <t>Бульвар Трудящихся, д.35, корп.2</t>
  </si>
  <si>
    <t>Бульвар Трудящихся, д.35, корп.3</t>
  </si>
  <si>
    <t>Бульвар Трудящихся, д.39</t>
  </si>
  <si>
    <t>Заводской пр., д.40</t>
  </si>
  <si>
    <t xml:space="preserve">Ремонт и замена дверных заполнений  </t>
  </si>
  <si>
    <t>Ремонт и замена оконных заполнений</t>
  </si>
  <si>
    <t>14.1</t>
  </si>
  <si>
    <t>14.2</t>
  </si>
  <si>
    <t>14.3</t>
  </si>
  <si>
    <t>14.4</t>
  </si>
  <si>
    <t>м2</t>
  </si>
  <si>
    <t>Генеральный директор ООО "ЖИЛСТРОЙСЕРВИС"                                                        Майоров Г.Е.</t>
  </si>
  <si>
    <t>Председатель Правления ТСЖ "Колпинский оазис"</t>
  </si>
  <si>
    <t>___________________ Шатерников Н.Г.</t>
  </si>
  <si>
    <t>Выполнение плана текущего ремонта за январь 2015 года по ООО "ЖИЛСТРОЙСЕРВИС": ТСЖ "Колпинский Оазис"</t>
  </si>
  <si>
    <t>Выполнение адресной программы плана текущего ремонта за январь 2015 года по ООО "ЖИЛСТРОЙСЕРВИС": ТСЖ "Колпинский Оазис"</t>
  </si>
  <si>
    <t>Б.Трудящихся, д.39-8,9,10п.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</si>
</sst>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4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 Cyr"/>
      <family val="1"/>
      <charset val="204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814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7" fillId="3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horizontal="center"/>
    </xf>
    <xf numFmtId="164" fontId="8" fillId="4" borderId="13" xfId="1" applyNumberFormat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/>
    </xf>
    <xf numFmtId="1" fontId="9" fillId="5" borderId="14" xfId="1" applyNumberFormat="1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2" fillId="5" borderId="0" xfId="1" applyFont="1" applyFill="1"/>
    <xf numFmtId="0" fontId="7" fillId="6" borderId="13" xfId="1" applyFont="1" applyFill="1" applyBorder="1" applyAlignment="1">
      <alignment horizontal="center"/>
    </xf>
    <xf numFmtId="0" fontId="8" fillId="6" borderId="13" xfId="1" applyFont="1" applyFill="1" applyBorder="1" applyAlignment="1">
      <alignment horizontal="center"/>
    </xf>
    <xf numFmtId="0" fontId="2" fillId="0" borderId="0" xfId="1" applyFont="1" applyFill="1"/>
    <xf numFmtId="0" fontId="7" fillId="6" borderId="13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center"/>
    </xf>
    <xf numFmtId="1" fontId="9" fillId="5" borderId="13" xfId="1" applyNumberFormat="1" applyFont="1" applyFill="1" applyBorder="1" applyAlignment="1">
      <alignment horizontal="center"/>
    </xf>
    <xf numFmtId="1" fontId="9" fillId="2" borderId="13" xfId="1" applyNumberFormat="1" applyFont="1" applyFill="1" applyBorder="1" applyAlignment="1">
      <alignment horizontal="center"/>
    </xf>
    <xf numFmtId="0" fontId="9" fillId="5" borderId="13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165" fontId="8" fillId="5" borderId="19" xfId="2" applyNumberFormat="1" applyFont="1" applyFill="1" applyBorder="1" applyAlignment="1">
      <alignment horizontal="center"/>
    </xf>
    <xf numFmtId="165" fontId="7" fillId="5" borderId="19" xfId="2" applyNumberFormat="1" applyFont="1" applyFill="1" applyBorder="1" applyAlignment="1">
      <alignment horizontal="center"/>
    </xf>
    <xf numFmtId="164" fontId="8" fillId="2" borderId="13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8" fillId="5" borderId="13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49" fontId="11" fillId="0" borderId="21" xfId="1" applyNumberFormat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5" borderId="22" xfId="1" applyFont="1" applyFill="1" applyBorder="1" applyAlignment="1">
      <alignment horizontal="center"/>
    </xf>
    <xf numFmtId="0" fontId="7" fillId="5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1" fontId="9" fillId="5" borderId="24" xfId="1" applyNumberFormat="1" applyFont="1" applyFill="1" applyBorder="1" applyAlignment="1">
      <alignment horizontal="center"/>
    </xf>
    <xf numFmtId="1" fontId="9" fillId="2" borderId="24" xfId="1" applyNumberFormat="1" applyFont="1" applyFill="1" applyBorder="1" applyAlignment="1">
      <alignment horizontal="center"/>
    </xf>
    <xf numFmtId="0" fontId="9" fillId="5" borderId="24" xfId="1" applyFont="1" applyFill="1" applyBorder="1" applyAlignment="1">
      <alignment horizontal="center"/>
    </xf>
    <xf numFmtId="0" fontId="7" fillId="5" borderId="24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1" fontId="9" fillId="5" borderId="26" xfId="1" applyNumberFormat="1" applyFont="1" applyFill="1" applyBorder="1" applyAlignment="1">
      <alignment horizontal="center"/>
    </xf>
    <xf numFmtId="1" fontId="9" fillId="2" borderId="26" xfId="1" applyNumberFormat="1" applyFont="1" applyFill="1" applyBorder="1" applyAlignment="1">
      <alignment horizontal="center"/>
    </xf>
    <xf numFmtId="0" fontId="9" fillId="5" borderId="26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9" fillId="5" borderId="14" xfId="1" applyNumberFormat="1" applyFont="1" applyFill="1" applyBorder="1" applyAlignment="1">
      <alignment horizontal="center"/>
    </xf>
    <xf numFmtId="1" fontId="9" fillId="5" borderId="14" xfId="1" applyNumberFormat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164" fontId="9" fillId="5" borderId="22" xfId="1" applyNumberFormat="1" applyFont="1" applyFill="1" applyBorder="1" applyAlignment="1">
      <alignment horizontal="center"/>
    </xf>
    <xf numFmtId="164" fontId="9" fillId="5" borderId="24" xfId="1" applyNumberFormat="1" applyFont="1" applyFill="1" applyBorder="1" applyAlignment="1">
      <alignment horizontal="center"/>
    </xf>
    <xf numFmtId="164" fontId="9" fillId="2" borderId="24" xfId="1" applyNumberFormat="1" applyFont="1" applyFill="1" applyBorder="1" applyAlignment="1">
      <alignment horizontal="center"/>
    </xf>
    <xf numFmtId="164" fontId="9" fillId="5" borderId="26" xfId="1" applyNumberFormat="1" applyFont="1" applyFill="1" applyBorder="1" applyAlignment="1">
      <alignment horizontal="center"/>
    </xf>
    <xf numFmtId="164" fontId="9" fillId="2" borderId="26" xfId="1" applyNumberFormat="1" applyFont="1" applyFill="1" applyBorder="1" applyAlignment="1">
      <alignment horizontal="center"/>
    </xf>
    <xf numFmtId="164" fontId="9" fillId="2" borderId="14" xfId="1" applyNumberFormat="1" applyFont="1" applyFill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5" borderId="24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164" fontId="9" fillId="5" borderId="13" xfId="1" applyNumberFormat="1" applyFont="1" applyFill="1" applyBorder="1" applyAlignment="1">
      <alignment horizontal="center"/>
    </xf>
    <xf numFmtId="164" fontId="9" fillId="2" borderId="13" xfId="1" applyNumberFormat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8" fillId="5" borderId="26" xfId="1" applyFont="1" applyFill="1" applyBorder="1" applyAlignment="1">
      <alignment horizontal="center"/>
    </xf>
    <xf numFmtId="164" fontId="8" fillId="5" borderId="24" xfId="1" applyNumberFormat="1" applyFont="1" applyFill="1" applyBorder="1" applyAlignment="1">
      <alignment horizontal="center"/>
    </xf>
    <xf numFmtId="164" fontId="8" fillId="2" borderId="26" xfId="1" applyNumberFormat="1" applyFont="1" applyFill="1" applyBorder="1" applyAlignment="1">
      <alignment horizontal="center"/>
    </xf>
    <xf numFmtId="1" fontId="8" fillId="5" borderId="24" xfId="1" applyNumberFormat="1" applyFont="1" applyFill="1" applyBorder="1" applyAlignment="1">
      <alignment horizontal="center"/>
    </xf>
    <xf numFmtId="49" fontId="7" fillId="3" borderId="27" xfId="1" applyNumberFormat="1" applyFont="1" applyFill="1" applyBorder="1" applyAlignment="1">
      <alignment horizontal="center" vertical="center"/>
    </xf>
    <xf numFmtId="0" fontId="8" fillId="3" borderId="28" xfId="1" applyFont="1" applyFill="1" applyBorder="1" applyAlignment="1">
      <alignment horizontal="left" vertical="center"/>
    </xf>
    <xf numFmtId="0" fontId="7" fillId="3" borderId="28" xfId="1" applyFont="1" applyFill="1" applyBorder="1" applyAlignment="1">
      <alignment horizontal="center"/>
    </xf>
    <xf numFmtId="164" fontId="9" fillId="3" borderId="28" xfId="1" applyNumberFormat="1" applyFont="1" applyFill="1" applyBorder="1" applyAlignment="1">
      <alignment horizontal="center"/>
    </xf>
    <xf numFmtId="0" fontId="9" fillId="3" borderId="28" xfId="1" applyFont="1" applyFill="1" applyBorder="1" applyAlignment="1">
      <alignment horizontal="center"/>
    </xf>
    <xf numFmtId="164" fontId="9" fillId="4" borderId="28" xfId="1" applyNumberFormat="1" applyFont="1" applyFill="1" applyBorder="1" applyAlignment="1">
      <alignment horizontal="center"/>
    </xf>
    <xf numFmtId="0" fontId="7" fillId="6" borderId="14" xfId="1" applyFont="1" applyFill="1" applyBorder="1" applyAlignment="1">
      <alignment horizontal="center"/>
    </xf>
    <xf numFmtId="164" fontId="9" fillId="6" borderId="14" xfId="1" applyNumberFormat="1" applyFont="1" applyFill="1" applyBorder="1" applyAlignment="1">
      <alignment horizontal="center"/>
    </xf>
    <xf numFmtId="0" fontId="9" fillId="6" borderId="14" xfId="1" applyFont="1" applyFill="1" applyBorder="1" applyAlignment="1">
      <alignment horizontal="center"/>
    </xf>
    <xf numFmtId="164" fontId="9" fillId="7" borderId="13" xfId="1" applyNumberFormat="1" applyFont="1" applyFill="1" applyBorder="1" applyAlignment="1">
      <alignment horizontal="center"/>
    </xf>
    <xf numFmtId="164" fontId="9" fillId="6" borderId="13" xfId="1" applyNumberFormat="1" applyFont="1" applyFill="1" applyBorder="1" applyAlignment="1">
      <alignment horizontal="center"/>
    </xf>
    <xf numFmtId="0" fontId="9" fillId="6" borderId="13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left" vertical="center"/>
    </xf>
    <xf numFmtId="0" fontId="7" fillId="3" borderId="19" xfId="1" applyFont="1" applyFill="1" applyBorder="1" applyAlignment="1">
      <alignment horizontal="center"/>
    </xf>
    <xf numFmtId="0" fontId="9" fillId="3" borderId="19" xfId="1" applyFont="1" applyFill="1" applyBorder="1" applyAlignment="1">
      <alignment horizontal="center"/>
    </xf>
    <xf numFmtId="0" fontId="7" fillId="3" borderId="19" xfId="1" applyFont="1" applyFill="1" applyBorder="1"/>
    <xf numFmtId="0" fontId="7" fillId="5" borderId="14" xfId="1" applyFont="1" applyFill="1" applyBorder="1"/>
    <xf numFmtId="0" fontId="7" fillId="5" borderId="22" xfId="1" applyFont="1" applyFill="1" applyBorder="1"/>
    <xf numFmtId="2" fontId="7" fillId="0" borderId="24" xfId="1" applyNumberFormat="1" applyFont="1" applyBorder="1" applyAlignment="1">
      <alignment horizontal="center"/>
    </xf>
    <xf numFmtId="0" fontId="7" fillId="5" borderId="24" xfId="1" applyFont="1" applyFill="1" applyBorder="1"/>
    <xf numFmtId="0" fontId="7" fillId="0" borderId="26" xfId="1" applyFont="1" applyBorder="1" applyAlignment="1">
      <alignment horizontal="center"/>
    </xf>
    <xf numFmtId="0" fontId="7" fillId="5" borderId="26" xfId="1" applyFont="1" applyFill="1" applyBorder="1"/>
    <xf numFmtId="0" fontId="8" fillId="3" borderId="19" xfId="1" applyFont="1" applyFill="1" applyBorder="1" applyAlignment="1">
      <alignment horizontal="left" vertical="center" wrapText="1"/>
    </xf>
    <xf numFmtId="0" fontId="7" fillId="3" borderId="19" xfId="1" applyFont="1" applyFill="1" applyBorder="1" applyAlignment="1">
      <alignment horizontal="center" vertical="center"/>
    </xf>
    <xf numFmtId="0" fontId="8" fillId="3" borderId="28" xfId="1" applyFont="1" applyFill="1" applyBorder="1"/>
    <xf numFmtId="0" fontId="7" fillId="3" borderId="28" xfId="1" applyFont="1" applyFill="1" applyBorder="1"/>
    <xf numFmtId="49" fontId="7" fillId="0" borderId="27" xfId="1" applyNumberFormat="1" applyFont="1" applyBorder="1" applyAlignment="1">
      <alignment horizontal="center" vertical="center"/>
    </xf>
    <xf numFmtId="0" fontId="9" fillId="0" borderId="28" xfId="1" applyFont="1" applyFill="1" applyBorder="1" applyAlignment="1">
      <alignment horizontal="left" vertical="center"/>
    </xf>
    <xf numFmtId="0" fontId="7" fillId="0" borderId="28" xfId="1" applyFont="1" applyBorder="1" applyAlignment="1">
      <alignment horizontal="center"/>
    </xf>
    <xf numFmtId="0" fontId="9" fillId="2" borderId="24" xfId="1" applyFont="1" applyFill="1" applyBorder="1"/>
    <xf numFmtId="0" fontId="7" fillId="5" borderId="29" xfId="1" applyFont="1" applyFill="1" applyBorder="1"/>
    <xf numFmtId="0" fontId="7" fillId="5" borderId="28" xfId="1" applyFont="1" applyFill="1" applyBorder="1"/>
    <xf numFmtId="0" fontId="9" fillId="5" borderId="29" xfId="1" applyFont="1" applyFill="1" applyBorder="1"/>
    <xf numFmtId="0" fontId="7" fillId="2" borderId="29" xfId="1" applyFont="1" applyFill="1" applyBorder="1"/>
    <xf numFmtId="0" fontId="9" fillId="3" borderId="28" xfId="1" applyFont="1" applyFill="1" applyBorder="1" applyAlignment="1">
      <alignment horizontal="left" vertical="center"/>
    </xf>
    <xf numFmtId="164" fontId="9" fillId="3" borderId="28" xfId="1" applyNumberFormat="1" applyFont="1" applyFill="1" applyBorder="1"/>
    <xf numFmtId="0" fontId="7" fillId="3" borderId="30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left" vertical="center"/>
    </xf>
    <xf numFmtId="0" fontId="7" fillId="3" borderId="29" xfId="1" applyFont="1" applyFill="1" applyBorder="1" applyAlignment="1">
      <alignment horizontal="center"/>
    </xf>
    <xf numFmtId="164" fontId="9" fillId="3" borderId="29" xfId="1" applyNumberFormat="1" applyFont="1" applyFill="1" applyBorder="1"/>
    <xf numFmtId="164" fontId="8" fillId="3" borderId="29" xfId="1" applyNumberFormat="1" applyFont="1" applyFill="1" applyBorder="1"/>
    <xf numFmtId="164" fontId="9" fillId="4" borderId="29" xfId="1" applyNumberFormat="1" applyFont="1" applyFill="1" applyBorder="1"/>
    <xf numFmtId="0" fontId="7" fillId="3" borderId="29" xfId="1" applyFont="1" applyFill="1" applyBorder="1"/>
    <xf numFmtId="49" fontId="7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9" fillId="0" borderId="0" xfId="1" applyFont="1" applyFill="1" applyBorder="1"/>
    <xf numFmtId="0" fontId="7" fillId="0" borderId="0" xfId="1" applyFont="1" applyFill="1" applyBorder="1"/>
    <xf numFmtId="0" fontId="7" fillId="2" borderId="0" xfId="1" applyFont="1" applyFill="1" applyBorder="1"/>
    <xf numFmtId="0" fontId="3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7" fillId="0" borderId="0" xfId="1" applyFont="1"/>
    <xf numFmtId="0" fontId="9" fillId="0" borderId="0" xfId="1" applyFont="1"/>
    <xf numFmtId="0" fontId="7" fillId="2" borderId="0" xfId="1" applyFont="1" applyFill="1"/>
    <xf numFmtId="0" fontId="7" fillId="0" borderId="31" xfId="1" applyFont="1" applyBorder="1"/>
    <xf numFmtId="0" fontId="9" fillId="0" borderId="31" xfId="1" applyFont="1" applyFill="1" applyBorder="1" applyAlignment="1">
      <alignment horizontal="center"/>
    </xf>
    <xf numFmtId="0" fontId="8" fillId="0" borderId="31" xfId="1" applyFont="1" applyFill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7" fillId="0" borderId="32" xfId="1" applyFont="1" applyBorder="1"/>
    <xf numFmtId="0" fontId="7" fillId="0" borderId="33" xfId="1" applyFont="1" applyBorder="1"/>
    <xf numFmtId="0" fontId="3" fillId="0" borderId="31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7" fillId="0" borderId="35" xfId="1" applyFont="1" applyBorder="1"/>
    <xf numFmtId="0" fontId="9" fillId="0" borderId="35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8" fillId="0" borderId="35" xfId="1" applyFont="1" applyFill="1" applyBorder="1" applyAlignment="1">
      <alignment horizontal="center"/>
    </xf>
    <xf numFmtId="0" fontId="7" fillId="0" borderId="7" xfId="1" applyFont="1" applyBorder="1"/>
    <xf numFmtId="0" fontId="9" fillId="0" borderId="36" xfId="1" applyFont="1" applyFill="1" applyBorder="1" applyAlignment="1">
      <alignment horizontal="center"/>
    </xf>
    <xf numFmtId="0" fontId="7" fillId="0" borderId="0" xfId="1" applyFont="1" applyBorder="1"/>
    <xf numFmtId="0" fontId="9" fillId="0" borderId="37" xfId="1" applyFont="1" applyFill="1" applyBorder="1" applyAlignment="1">
      <alignment horizontal="center"/>
    </xf>
    <xf numFmtId="0" fontId="7" fillId="0" borderId="38" xfId="1" applyFont="1" applyBorder="1"/>
    <xf numFmtId="0" fontId="3" fillId="0" borderId="35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7" fillId="0" borderId="39" xfId="1" applyFont="1" applyBorder="1"/>
    <xf numFmtId="0" fontId="9" fillId="0" borderId="40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7" fillId="0" borderId="41" xfId="1" applyFont="1" applyBorder="1"/>
    <xf numFmtId="0" fontId="7" fillId="0" borderId="41" xfId="1" applyFont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8" fillId="0" borderId="41" xfId="1" applyFont="1" applyFill="1" applyBorder="1" applyAlignment="1">
      <alignment horizontal="center"/>
    </xf>
    <xf numFmtId="0" fontId="7" fillId="0" borderId="42" xfId="1" applyFont="1" applyBorder="1"/>
    <xf numFmtId="0" fontId="7" fillId="0" borderId="42" xfId="1" applyFont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7" fillId="0" borderId="43" xfId="1" applyFont="1" applyBorder="1"/>
    <xf numFmtId="0" fontId="9" fillId="0" borderId="41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7" fillId="0" borderId="44" xfId="1" applyFont="1" applyBorder="1"/>
    <xf numFmtId="0" fontId="9" fillId="0" borderId="44" xfId="1" applyFont="1" applyFill="1" applyBorder="1" applyAlignment="1">
      <alignment horizontal="center"/>
    </xf>
    <xf numFmtId="0" fontId="8" fillId="0" borderId="44" xfId="1" applyFont="1" applyFill="1" applyBorder="1" applyAlignment="1">
      <alignment horizontal="center"/>
    </xf>
    <xf numFmtId="0" fontId="8" fillId="0" borderId="44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2" borderId="44" xfId="1" applyFont="1" applyFill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45" xfId="1" applyFont="1" applyBorder="1"/>
    <xf numFmtId="0" fontId="7" fillId="0" borderId="40" xfId="1" applyFont="1" applyBorder="1"/>
    <xf numFmtId="0" fontId="3" fillId="0" borderId="44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0" borderId="34" xfId="1" applyFont="1" applyBorder="1"/>
    <xf numFmtId="0" fontId="7" fillId="0" borderId="9" xfId="1" applyFont="1" applyBorder="1" applyAlignment="1">
      <alignment horizontal="center"/>
    </xf>
    <xf numFmtId="0" fontId="7" fillId="0" borderId="9" xfId="1" applyFont="1" applyBorder="1"/>
    <xf numFmtId="0" fontId="9" fillId="0" borderId="10" xfId="1" applyFont="1" applyFill="1" applyBorder="1" applyAlignment="1">
      <alignment horizontal="center"/>
    </xf>
    <xf numFmtId="0" fontId="7" fillId="0" borderId="10" xfId="1" applyFont="1" applyBorder="1"/>
    <xf numFmtId="0" fontId="3" fillId="0" borderId="10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7" fillId="0" borderId="37" xfId="1" applyFont="1" applyBorder="1"/>
    <xf numFmtId="0" fontId="3" fillId="0" borderId="37" xfId="1" applyFont="1" applyFill="1" applyBorder="1" applyAlignment="1">
      <alignment horizontal="center"/>
    </xf>
    <xf numFmtId="0" fontId="11" fillId="0" borderId="31" xfId="1" applyFont="1" applyBorder="1"/>
    <xf numFmtId="0" fontId="10" fillId="0" borderId="0" xfId="1" applyFont="1"/>
    <xf numFmtId="0" fontId="11" fillId="0" borderId="41" xfId="1" applyFont="1" applyBorder="1"/>
    <xf numFmtId="49" fontId="7" fillId="0" borderId="31" xfId="1" applyNumberFormat="1" applyFont="1" applyBorder="1" applyAlignment="1">
      <alignment horizontal="center" vertical="center"/>
    </xf>
    <xf numFmtId="0" fontId="9" fillId="0" borderId="31" xfId="1" applyFont="1" applyFill="1" applyBorder="1" applyAlignment="1">
      <alignment horizontal="left" vertical="center"/>
    </xf>
    <xf numFmtId="0" fontId="8" fillId="0" borderId="39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49" fontId="7" fillId="0" borderId="46" xfId="1" applyNumberFormat="1" applyFont="1" applyBorder="1" applyAlignment="1">
      <alignment horizontal="center" vertical="center"/>
    </xf>
    <xf numFmtId="0" fontId="7" fillId="0" borderId="47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7" fillId="0" borderId="47" xfId="1" applyFont="1" applyFill="1" applyBorder="1" applyAlignment="1">
      <alignment horizontal="center"/>
    </xf>
    <xf numFmtId="0" fontId="3" fillId="0" borderId="4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left" vertical="center"/>
    </xf>
    <xf numFmtId="0" fontId="7" fillId="0" borderId="1" xfId="1" applyFont="1" applyBorder="1"/>
    <xf numFmtId="0" fontId="9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49" fontId="7" fillId="0" borderId="48" xfId="1" applyNumberFormat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7" fillId="0" borderId="48" xfId="1" applyFont="1" applyBorder="1"/>
    <xf numFmtId="0" fontId="9" fillId="0" borderId="48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7" fillId="2" borderId="48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9" fillId="0" borderId="4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9" fillId="0" borderId="5" xfId="1" applyFont="1" applyBorder="1" applyAlignment="1">
      <alignment horizontal="left" vertical="center"/>
    </xf>
    <xf numFmtId="1" fontId="7" fillId="0" borderId="31" xfId="1" applyNumberFormat="1" applyFont="1" applyBorder="1" applyAlignment="1">
      <alignment horizontal="center" vertical="center"/>
    </xf>
    <xf numFmtId="0" fontId="9" fillId="0" borderId="32" xfId="1" applyFont="1" applyBorder="1" applyAlignment="1">
      <alignment horizontal="left" vertical="center"/>
    </xf>
    <xf numFmtId="0" fontId="11" fillId="0" borderId="31" xfId="1" applyFont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10" fillId="0" borderId="31" xfId="1" applyFont="1" applyFill="1" applyBorder="1" applyAlignment="1">
      <alignment horizontal="center"/>
    </xf>
    <xf numFmtId="49" fontId="7" fillId="6" borderId="46" xfId="1" applyNumberFormat="1" applyFont="1" applyFill="1" applyBorder="1" applyAlignment="1">
      <alignment horizontal="center" vertical="center"/>
    </xf>
    <xf numFmtId="0" fontId="7" fillId="6" borderId="50" xfId="1" applyFont="1" applyFill="1" applyBorder="1" applyAlignment="1">
      <alignment horizontal="left" vertical="center"/>
    </xf>
    <xf numFmtId="0" fontId="7" fillId="6" borderId="46" xfId="1" applyFont="1" applyFill="1" applyBorder="1"/>
    <xf numFmtId="0" fontId="9" fillId="6" borderId="46" xfId="1" applyFont="1" applyFill="1" applyBorder="1" applyAlignment="1">
      <alignment horizontal="center"/>
    </xf>
    <xf numFmtId="0" fontId="8" fillId="6" borderId="46" xfId="1" applyFont="1" applyFill="1" applyBorder="1" applyAlignment="1">
      <alignment horizontal="center"/>
    </xf>
    <xf numFmtId="0" fontId="11" fillId="6" borderId="46" xfId="1" applyFont="1" applyFill="1" applyBorder="1" applyAlignment="1">
      <alignment horizontal="center"/>
    </xf>
    <xf numFmtId="0" fontId="11" fillId="7" borderId="46" xfId="1" applyFont="1" applyFill="1" applyBorder="1" applyAlignment="1">
      <alignment horizontal="center"/>
    </xf>
    <xf numFmtId="0" fontId="8" fillId="6" borderId="50" xfId="1" applyFont="1" applyFill="1" applyBorder="1" applyAlignment="1">
      <alignment horizontal="center"/>
    </xf>
    <xf numFmtId="0" fontId="8" fillId="6" borderId="51" xfId="1" applyFont="1" applyFill="1" applyBorder="1" applyAlignment="1">
      <alignment horizontal="center"/>
    </xf>
    <xf numFmtId="0" fontId="9" fillId="6" borderId="52" xfId="1" applyFont="1" applyFill="1" applyBorder="1" applyAlignment="1">
      <alignment horizontal="center"/>
    </xf>
    <xf numFmtId="0" fontId="10" fillId="6" borderId="46" xfId="1" applyFont="1" applyFill="1" applyBorder="1" applyAlignment="1">
      <alignment horizontal="center"/>
    </xf>
    <xf numFmtId="0" fontId="7" fillId="0" borderId="46" xfId="1" applyFont="1" applyBorder="1"/>
    <xf numFmtId="0" fontId="9" fillId="0" borderId="46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2" borderId="46" xfId="1" applyFont="1" applyFill="1" applyBorder="1" applyAlignment="1">
      <alignment horizontal="center"/>
    </xf>
    <xf numFmtId="0" fontId="7" fillId="0" borderId="50" xfId="1" applyFont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3" fillId="0" borderId="46" xfId="1" applyFont="1" applyFill="1" applyBorder="1" applyAlignment="1">
      <alignment horizontal="center"/>
    </xf>
    <xf numFmtId="0" fontId="8" fillId="0" borderId="45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9" fillId="0" borderId="53" xfId="1" applyFont="1" applyFill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14" xfId="1" applyFont="1" applyBorder="1" applyAlignment="1">
      <alignment horizontal="left" vertical="center"/>
    </xf>
    <xf numFmtId="0" fontId="7" fillId="0" borderId="55" xfId="1" applyFont="1" applyBorder="1"/>
    <xf numFmtId="0" fontId="9" fillId="0" borderId="32" xfId="1" applyFont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9" fillId="0" borderId="32" xfId="1" applyFont="1" applyBorder="1"/>
    <xf numFmtId="0" fontId="9" fillId="0" borderId="31" xfId="1" applyFont="1" applyBorder="1"/>
    <xf numFmtId="0" fontId="3" fillId="0" borderId="32" xfId="1" applyFont="1" applyBorder="1"/>
    <xf numFmtId="0" fontId="3" fillId="0" borderId="31" xfId="1" applyFont="1" applyBorder="1"/>
    <xf numFmtId="49" fontId="7" fillId="0" borderId="41" xfId="1" applyNumberFormat="1" applyFont="1" applyBorder="1" applyAlignment="1">
      <alignment horizontal="center" vertical="center"/>
    </xf>
    <xf numFmtId="0" fontId="7" fillId="0" borderId="22" xfId="1" applyFont="1" applyBorder="1" applyAlignment="1">
      <alignment horizontal="left" vertical="center"/>
    </xf>
    <xf numFmtId="0" fontId="7" fillId="0" borderId="56" xfId="1" applyFont="1" applyBorder="1"/>
    <xf numFmtId="0" fontId="7" fillId="2" borderId="42" xfId="1" applyFont="1" applyFill="1" applyBorder="1" applyAlignment="1">
      <alignment horizontal="center"/>
    </xf>
    <xf numFmtId="0" fontId="9" fillId="0" borderId="42" xfId="1" applyFont="1" applyBorder="1"/>
    <xf numFmtId="0" fontId="9" fillId="0" borderId="41" xfId="1" applyFont="1" applyBorder="1"/>
    <xf numFmtId="0" fontId="3" fillId="0" borderId="42" xfId="1" applyFont="1" applyBorder="1"/>
    <xf numFmtId="0" fontId="3" fillId="0" borderId="41" xfId="1" applyFont="1" applyBorder="1"/>
    <xf numFmtId="0" fontId="2" fillId="0" borderId="0" xfId="1" applyFont="1" applyBorder="1"/>
    <xf numFmtId="0" fontId="2" fillId="0" borderId="9" xfId="1" applyFont="1" applyBorder="1"/>
    <xf numFmtId="49" fontId="7" fillId="6" borderId="44" xfId="1" applyNumberFormat="1" applyFont="1" applyFill="1" applyBorder="1" applyAlignment="1">
      <alignment horizontal="center" vertical="center"/>
    </xf>
    <xf numFmtId="0" fontId="9" fillId="6" borderId="44" xfId="1" applyFont="1" applyFill="1" applyBorder="1" applyAlignment="1">
      <alignment horizontal="left" vertical="center"/>
    </xf>
    <xf numFmtId="0" fontId="7" fillId="6" borderId="44" xfId="1" applyFont="1" applyFill="1" applyBorder="1"/>
    <xf numFmtId="0" fontId="9" fillId="6" borderId="44" xfId="1" applyFont="1" applyFill="1" applyBorder="1" applyAlignment="1">
      <alignment horizontal="center"/>
    </xf>
    <xf numFmtId="0" fontId="9" fillId="7" borderId="44" xfId="1" applyFont="1" applyFill="1" applyBorder="1" applyAlignment="1">
      <alignment horizontal="center"/>
    </xf>
    <xf numFmtId="0" fontId="9" fillId="6" borderId="40" xfId="1" applyFont="1" applyFill="1" applyBorder="1" applyAlignment="1">
      <alignment horizontal="center"/>
    </xf>
    <xf numFmtId="0" fontId="9" fillId="6" borderId="47" xfId="1" applyFont="1" applyFill="1" applyBorder="1" applyAlignment="1">
      <alignment horizontal="center"/>
    </xf>
    <xf numFmtId="0" fontId="9" fillId="6" borderId="45" xfId="1" applyFont="1" applyFill="1" applyBorder="1" applyAlignment="1">
      <alignment horizontal="center"/>
    </xf>
    <xf numFmtId="0" fontId="3" fillId="6" borderId="44" xfId="1" applyFont="1" applyFill="1" applyBorder="1" applyAlignment="1">
      <alignment horizontal="center"/>
    </xf>
    <xf numFmtId="0" fontId="9" fillId="6" borderId="46" xfId="1" applyFont="1" applyFill="1" applyBorder="1" applyAlignment="1">
      <alignment horizontal="left" vertical="center"/>
    </xf>
    <xf numFmtId="164" fontId="9" fillId="6" borderId="46" xfId="1" applyNumberFormat="1" applyFont="1" applyFill="1" applyBorder="1" applyAlignment="1">
      <alignment horizontal="center"/>
    </xf>
    <xf numFmtId="1" fontId="9" fillId="6" borderId="46" xfId="1" applyNumberFormat="1" applyFont="1" applyFill="1" applyBorder="1" applyAlignment="1">
      <alignment horizontal="center"/>
    </xf>
    <xf numFmtId="1" fontId="9" fillId="6" borderId="44" xfId="1" applyNumberFormat="1" applyFont="1" applyFill="1" applyBorder="1" applyAlignment="1">
      <alignment horizontal="center"/>
    </xf>
    <xf numFmtId="164" fontId="9" fillId="7" borderId="44" xfId="1" applyNumberFormat="1" applyFont="1" applyFill="1" applyBorder="1" applyAlignment="1">
      <alignment horizontal="center"/>
    </xf>
    <xf numFmtId="0" fontId="9" fillId="6" borderId="51" xfId="1" applyFont="1" applyFill="1" applyBorder="1" applyAlignment="1">
      <alignment horizontal="center"/>
    </xf>
    <xf numFmtId="0" fontId="9" fillId="6" borderId="50" xfId="1" applyFont="1" applyFill="1" applyBorder="1" applyAlignment="1">
      <alignment horizontal="center"/>
    </xf>
    <xf numFmtId="0" fontId="3" fillId="6" borderId="46" xfId="1" applyFont="1" applyFill="1" applyBorder="1" applyAlignment="1">
      <alignment horizontal="center"/>
    </xf>
    <xf numFmtId="0" fontId="8" fillId="0" borderId="46" xfId="1" applyFont="1" applyBorder="1" applyAlignment="1">
      <alignment horizontal="center"/>
    </xf>
    <xf numFmtId="0" fontId="8" fillId="2" borderId="46" xfId="1" applyFont="1" applyFill="1" applyBorder="1" applyAlignment="1">
      <alignment horizontal="center"/>
    </xf>
    <xf numFmtId="164" fontId="9" fillId="0" borderId="46" xfId="1" applyNumberFormat="1" applyFont="1" applyFill="1" applyBorder="1" applyAlignment="1">
      <alignment horizontal="center"/>
    </xf>
    <xf numFmtId="164" fontId="9" fillId="2" borderId="46" xfId="1" applyNumberFormat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2" fontId="7" fillId="0" borderId="46" xfId="1" applyNumberFormat="1" applyFont="1" applyBorder="1" applyAlignment="1">
      <alignment horizontal="center"/>
    </xf>
    <xf numFmtId="0" fontId="7" fillId="0" borderId="50" xfId="1" applyFont="1" applyBorder="1"/>
    <xf numFmtId="1" fontId="8" fillId="0" borderId="41" xfId="1" applyNumberFormat="1" applyFont="1" applyBorder="1" applyAlignment="1">
      <alignment horizontal="center"/>
    </xf>
    <xf numFmtId="1" fontId="8" fillId="2" borderId="41" xfId="1" applyNumberFormat="1" applyFont="1" applyFill="1" applyBorder="1" applyAlignment="1">
      <alignment horizontal="center"/>
    </xf>
    <xf numFmtId="2" fontId="7" fillId="0" borderId="41" xfId="1" applyNumberFormat="1" applyFont="1" applyBorder="1" applyAlignment="1">
      <alignment horizontal="center"/>
    </xf>
    <xf numFmtId="0" fontId="5" fillId="0" borderId="0" xfId="1" applyFont="1"/>
    <xf numFmtId="0" fontId="2" fillId="2" borderId="0" xfId="1" applyFont="1" applyFill="1"/>
    <xf numFmtId="1" fontId="8" fillId="2" borderId="24" xfId="1" applyNumberFormat="1" applyFont="1" applyFill="1" applyBorder="1" applyAlignment="1">
      <alignment horizontal="center"/>
    </xf>
    <xf numFmtId="1" fontId="9" fillId="5" borderId="24" xfId="1" applyNumberFormat="1" applyFont="1" applyFill="1" applyBorder="1" applyAlignment="1">
      <alignment horizontal="center" vertical="center" wrapText="1"/>
    </xf>
    <xf numFmtId="164" fontId="8" fillId="6" borderId="13" xfId="1" applyNumberFormat="1" applyFont="1" applyFill="1" applyBorder="1" applyAlignment="1">
      <alignment horizontal="center"/>
    </xf>
    <xf numFmtId="165" fontId="9" fillId="5" borderId="13" xfId="2" applyNumberFormat="1" applyFont="1" applyFill="1" applyBorder="1" applyAlignment="1">
      <alignment horizontal="center"/>
    </xf>
    <xf numFmtId="164" fontId="9" fillId="5" borderId="13" xfId="2" applyNumberFormat="1" applyFont="1" applyFill="1" applyBorder="1" applyAlignment="1">
      <alignment horizontal="center"/>
    </xf>
    <xf numFmtId="1" fontId="9" fillId="5" borderId="22" xfId="1" applyNumberFormat="1" applyFont="1" applyFill="1" applyBorder="1" applyAlignment="1">
      <alignment horizontal="center" vertical="center" wrapText="1"/>
    </xf>
    <xf numFmtId="164" fontId="9" fillId="5" borderId="24" xfId="1" applyNumberFormat="1" applyFont="1" applyFill="1" applyBorder="1" applyAlignment="1">
      <alignment horizontal="center" vertical="center" wrapText="1"/>
    </xf>
    <xf numFmtId="164" fontId="9" fillId="5" borderId="22" xfId="1" applyNumberFormat="1" applyFont="1" applyFill="1" applyBorder="1" applyAlignment="1">
      <alignment horizontal="center" vertical="center" wrapText="1"/>
    </xf>
    <xf numFmtId="164" fontId="9" fillId="3" borderId="19" xfId="1" applyNumberFormat="1" applyFont="1" applyFill="1" applyBorder="1" applyAlignment="1">
      <alignment horizontal="center"/>
    </xf>
    <xf numFmtId="164" fontId="9" fillId="7" borderId="24" xfId="1" applyNumberFormat="1" applyFont="1" applyFill="1" applyBorder="1" applyAlignment="1">
      <alignment horizontal="center" vertical="center" wrapText="1"/>
    </xf>
    <xf numFmtId="1" fontId="9" fillId="7" borderId="24" xfId="1" applyNumberFormat="1" applyFont="1" applyFill="1" applyBorder="1" applyAlignment="1">
      <alignment horizontal="center" vertical="center" wrapText="1"/>
    </xf>
    <xf numFmtId="0" fontId="14" fillId="0" borderId="0" xfId="3"/>
    <xf numFmtId="43" fontId="2" fillId="0" borderId="0" xfId="1" applyNumberFormat="1" applyFont="1" applyAlignment="1">
      <alignment horizontal="center"/>
    </xf>
    <xf numFmtId="43" fontId="2" fillId="2" borderId="0" xfId="1" applyNumberFormat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14" fillId="0" borderId="24" xfId="3" applyBorder="1"/>
    <xf numFmtId="164" fontId="8" fillId="4" borderId="22" xfId="1" applyNumberFormat="1" applyFont="1" applyFill="1" applyBorder="1" applyAlignment="1">
      <alignment horizontal="center"/>
    </xf>
    <xf numFmtId="0" fontId="14" fillId="4" borderId="29" xfId="3" applyFill="1" applyBorder="1"/>
    <xf numFmtId="164" fontId="9" fillId="3" borderId="28" xfId="1" applyNumberFormat="1" applyFont="1" applyFill="1" applyBorder="1" applyAlignment="1">
      <alignment horizontal="center" vertical="center" wrapText="1"/>
    </xf>
    <xf numFmtId="0" fontId="2" fillId="5" borderId="24" xfId="1" applyFont="1" applyFill="1" applyBorder="1"/>
    <xf numFmtId="0" fontId="9" fillId="5" borderId="24" xfId="1" applyFont="1" applyFill="1" applyBorder="1" applyAlignment="1">
      <alignment horizontal="center" vertical="center" wrapText="1"/>
    </xf>
    <xf numFmtId="164" fontId="8" fillId="7" borderId="13" xfId="1" applyNumberFormat="1" applyFont="1" applyFill="1" applyBorder="1" applyAlignment="1">
      <alignment horizontal="center"/>
    </xf>
    <xf numFmtId="164" fontId="2" fillId="8" borderId="13" xfId="1" applyNumberFormat="1" applyFont="1" applyFill="1" applyBorder="1"/>
    <xf numFmtId="166" fontId="8" fillId="7" borderId="13" xfId="1" applyNumberFormat="1" applyFont="1" applyFill="1" applyBorder="1" applyAlignment="1">
      <alignment horizontal="center"/>
    </xf>
    <xf numFmtId="0" fontId="2" fillId="8" borderId="13" xfId="1" applyFont="1" applyFill="1" applyBorder="1"/>
    <xf numFmtId="0" fontId="2" fillId="0" borderId="13" xfId="1" applyFont="1" applyFill="1" applyBorder="1"/>
    <xf numFmtId="165" fontId="9" fillId="2" borderId="13" xfId="2" applyNumberFormat="1" applyFont="1" applyFill="1" applyBorder="1" applyAlignment="1">
      <alignment horizontal="center"/>
    </xf>
    <xf numFmtId="164" fontId="8" fillId="2" borderId="22" xfId="1" applyNumberFormat="1" applyFont="1" applyFill="1" applyBorder="1" applyAlignment="1">
      <alignment horizontal="center"/>
    </xf>
    <xf numFmtId="0" fontId="2" fillId="0" borderId="22" xfId="1" applyFont="1" applyFill="1" applyBorder="1"/>
    <xf numFmtId="0" fontId="2" fillId="0" borderId="24" xfId="1" applyFont="1" applyFill="1" applyBorder="1"/>
    <xf numFmtId="164" fontId="2" fillId="0" borderId="24" xfId="1" applyNumberFormat="1" applyFont="1" applyFill="1" applyBorder="1"/>
    <xf numFmtId="164" fontId="7" fillId="5" borderId="14" xfId="1" applyNumberFormat="1" applyFont="1" applyFill="1" applyBorder="1" applyAlignment="1">
      <alignment horizontal="center"/>
    </xf>
    <xf numFmtId="164" fontId="8" fillId="2" borderId="24" xfId="1" applyNumberFormat="1" applyFont="1" applyFill="1" applyBorder="1" applyAlignment="1">
      <alignment horizontal="center"/>
    </xf>
    <xf numFmtId="0" fontId="2" fillId="4" borderId="28" xfId="1" applyFont="1" applyFill="1" applyBorder="1"/>
    <xf numFmtId="164" fontId="9" fillId="4" borderId="29" xfId="1" applyNumberFormat="1" applyFont="1" applyFill="1" applyBorder="1" applyAlignment="1">
      <alignment horizontal="center" vertical="center" wrapText="1"/>
    </xf>
    <xf numFmtId="0" fontId="2" fillId="7" borderId="24" xfId="1" applyFont="1" applyFill="1" applyBorder="1"/>
    <xf numFmtId="0" fontId="2" fillId="7" borderId="13" xfId="1" applyFont="1" applyFill="1" applyBorder="1"/>
    <xf numFmtId="0" fontId="14" fillId="0" borderId="13" xfId="3" applyBorder="1"/>
    <xf numFmtId="2" fontId="7" fillId="5" borderId="13" xfId="1" applyNumberFormat="1" applyFont="1" applyFill="1" applyBorder="1" applyAlignment="1">
      <alignment horizontal="center"/>
    </xf>
    <xf numFmtId="164" fontId="9" fillId="5" borderId="22" xfId="1" applyNumberFormat="1" applyFont="1" applyFill="1" applyBorder="1" applyAlignment="1">
      <alignment horizontal="center" vertical="center"/>
    </xf>
    <xf numFmtId="0" fontId="14" fillId="0" borderId="22" xfId="3" applyBorder="1"/>
    <xf numFmtId="164" fontId="9" fillId="2" borderId="22" xfId="1" applyNumberFormat="1" applyFont="1" applyFill="1" applyBorder="1" applyAlignment="1">
      <alignment horizontal="center" vertical="center"/>
    </xf>
    <xf numFmtId="0" fontId="2" fillId="4" borderId="29" xfId="1" applyFont="1" applyFill="1" applyBorder="1"/>
    <xf numFmtId="164" fontId="9" fillId="4" borderId="19" xfId="1" applyNumberFormat="1" applyFont="1" applyFill="1" applyBorder="1" applyAlignment="1">
      <alignment horizontal="center"/>
    </xf>
    <xf numFmtId="164" fontId="7" fillId="5" borderId="22" xfId="1" applyNumberFormat="1" applyFont="1" applyFill="1" applyBorder="1"/>
    <xf numFmtId="164" fontId="7" fillId="5" borderId="26" xfId="1" applyNumberFormat="1" applyFont="1" applyFill="1" applyBorder="1"/>
    <xf numFmtId="1" fontId="9" fillId="4" borderId="29" xfId="1" applyNumberFormat="1" applyFont="1" applyFill="1" applyBorder="1" applyAlignment="1">
      <alignment horizontal="center" vertical="center" wrapText="1"/>
    </xf>
    <xf numFmtId="0" fontId="8" fillId="4" borderId="29" xfId="1" applyFont="1" applyFill="1" applyBorder="1"/>
    <xf numFmtId="0" fontId="9" fillId="5" borderId="14" xfId="1" applyFont="1" applyFill="1" applyBorder="1" applyAlignment="1">
      <alignment horizontal="left" vertical="center"/>
    </xf>
    <xf numFmtId="0" fontId="9" fillId="6" borderId="13" xfId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3" borderId="57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/>
    </xf>
    <xf numFmtId="0" fontId="10" fillId="6" borderId="58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0" fontId="3" fillId="5" borderId="58" xfId="1" applyFont="1" applyFill="1" applyBorder="1" applyAlignment="1">
      <alignment horizontal="center"/>
    </xf>
    <xf numFmtId="49" fontId="7" fillId="0" borderId="16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center"/>
    </xf>
    <xf numFmtId="0" fontId="7" fillId="5" borderId="19" xfId="1" applyFont="1" applyFill="1" applyBorder="1" applyAlignment="1">
      <alignment horizontal="center"/>
    </xf>
    <xf numFmtId="165" fontId="7" fillId="2" borderId="19" xfId="2" applyNumberFormat="1" applyFont="1" applyFill="1" applyBorder="1" applyAlignment="1">
      <alignment horizontal="center"/>
    </xf>
    <xf numFmtId="0" fontId="9" fillId="5" borderId="19" xfId="1" applyFont="1" applyFill="1" applyBorder="1" applyAlignment="1">
      <alignment horizontal="center"/>
    </xf>
    <xf numFmtId="0" fontId="3" fillId="5" borderId="19" xfId="1" applyFont="1" applyFill="1" applyBorder="1" applyAlignment="1">
      <alignment horizontal="center"/>
    </xf>
    <xf numFmtId="0" fontId="3" fillId="5" borderId="59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/>
    </xf>
    <xf numFmtId="0" fontId="10" fillId="5" borderId="15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0" fontId="3" fillId="5" borderId="23" xfId="1" applyFont="1" applyFill="1" applyBorder="1" applyAlignment="1">
      <alignment horizontal="center"/>
    </xf>
    <xf numFmtId="0" fontId="3" fillId="5" borderId="24" xfId="1" applyFont="1" applyFill="1" applyBorder="1" applyAlignment="1">
      <alignment horizontal="center"/>
    </xf>
    <xf numFmtId="0" fontId="3" fillId="5" borderId="60" xfId="1" applyFont="1" applyFill="1" applyBorder="1" applyAlignment="1">
      <alignment horizontal="center"/>
    </xf>
    <xf numFmtId="0" fontId="3" fillId="5" borderId="26" xfId="1" applyFont="1" applyFill="1" applyBorder="1" applyAlignment="1">
      <alignment horizontal="center"/>
    </xf>
    <xf numFmtId="0" fontId="3" fillId="5" borderId="61" xfId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1" fontId="8" fillId="2" borderId="14" xfId="1" applyNumberFormat="1" applyFont="1" applyFill="1" applyBorder="1" applyAlignment="1">
      <alignment horizontal="center"/>
    </xf>
    <xf numFmtId="164" fontId="7" fillId="5" borderId="22" xfId="1" applyNumberFormat="1" applyFont="1" applyFill="1" applyBorder="1" applyAlignment="1">
      <alignment horizontal="center"/>
    </xf>
    <xf numFmtId="164" fontId="8" fillId="2" borderId="14" xfId="1" applyNumberFormat="1" applyFont="1" applyFill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10" fillId="5" borderId="60" xfId="1" applyFont="1" applyFill="1" applyBorder="1" applyAlignment="1">
      <alignment horizontal="center"/>
    </xf>
    <xf numFmtId="0" fontId="10" fillId="5" borderId="26" xfId="1" applyFont="1" applyFill="1" applyBorder="1" applyAlignment="1">
      <alignment horizontal="center"/>
    </xf>
    <xf numFmtId="0" fontId="10" fillId="5" borderId="61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164" fontId="8" fillId="5" borderId="26" xfId="1" applyNumberFormat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62" xfId="1" applyFont="1" applyFill="1" applyBorder="1" applyAlignment="1">
      <alignment horizontal="center"/>
    </xf>
    <xf numFmtId="0" fontId="3" fillId="6" borderId="14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0" fontId="3" fillId="6" borderId="13" xfId="1" applyFont="1" applyFill="1" applyBorder="1" applyAlignment="1">
      <alignment horizontal="center"/>
    </xf>
    <xf numFmtId="0" fontId="3" fillId="6" borderId="58" xfId="1" applyFont="1" applyFill="1" applyBorder="1" applyAlignment="1">
      <alignment horizontal="center"/>
    </xf>
    <xf numFmtId="0" fontId="7" fillId="5" borderId="13" xfId="1" applyFont="1" applyFill="1" applyBorder="1"/>
    <xf numFmtId="0" fontId="3" fillId="5" borderId="22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164" fontId="9" fillId="5" borderId="26" xfId="1" applyNumberFormat="1" applyFont="1" applyFill="1" applyBorder="1" applyAlignment="1">
      <alignment horizontal="center" vertical="center" wrapText="1"/>
    </xf>
    <xf numFmtId="164" fontId="9" fillId="4" borderId="22" xfId="1" applyNumberFormat="1" applyFont="1" applyFill="1" applyBorder="1" applyAlignment="1">
      <alignment horizontal="center" vertical="center" wrapText="1"/>
    </xf>
    <xf numFmtId="0" fontId="9" fillId="3" borderId="19" xfId="1" applyFont="1" applyFill="1" applyBorder="1"/>
    <xf numFmtId="0" fontId="3" fillId="3" borderId="19" xfId="1" applyFont="1" applyFill="1" applyBorder="1"/>
    <xf numFmtId="0" fontId="3" fillId="3" borderId="59" xfId="1" applyFont="1" applyFill="1" applyBorder="1"/>
    <xf numFmtId="0" fontId="9" fillId="5" borderId="14" xfId="1" applyFont="1" applyFill="1" applyBorder="1"/>
    <xf numFmtId="0" fontId="3" fillId="5" borderId="14" xfId="1" applyFont="1" applyFill="1" applyBorder="1"/>
    <xf numFmtId="0" fontId="3" fillId="5" borderId="15" xfId="1" applyFont="1" applyFill="1" applyBorder="1"/>
    <xf numFmtId="0" fontId="9" fillId="5" borderId="22" xfId="1" applyFont="1" applyFill="1" applyBorder="1"/>
    <xf numFmtId="0" fontId="3" fillId="5" borderId="22" xfId="1" applyFont="1" applyFill="1" applyBorder="1"/>
    <xf numFmtId="0" fontId="3" fillId="5" borderId="23" xfId="1" applyFont="1" applyFill="1" applyBorder="1"/>
    <xf numFmtId="0" fontId="9" fillId="5" borderId="24" xfId="1" applyFont="1" applyFill="1" applyBorder="1"/>
    <xf numFmtId="0" fontId="3" fillId="5" borderId="24" xfId="1" applyFont="1" applyFill="1" applyBorder="1"/>
    <xf numFmtId="0" fontId="3" fillId="5" borderId="60" xfId="1" applyFont="1" applyFill="1" applyBorder="1"/>
    <xf numFmtId="0" fontId="9" fillId="5" borderId="26" xfId="1" applyFont="1" applyFill="1" applyBorder="1"/>
    <xf numFmtId="0" fontId="3" fillId="5" borderId="26" xfId="1" applyFont="1" applyFill="1" applyBorder="1"/>
    <xf numFmtId="0" fontId="3" fillId="5" borderId="61" xfId="1" applyFont="1" applyFill="1" applyBorder="1"/>
    <xf numFmtId="0" fontId="9" fillId="5" borderId="28" xfId="1" applyFont="1" applyFill="1" applyBorder="1"/>
    <xf numFmtId="0" fontId="3" fillId="5" borderId="28" xfId="1" applyFont="1" applyFill="1" applyBorder="1"/>
    <xf numFmtId="0" fontId="3" fillId="5" borderId="62" xfId="1" applyFont="1" applyFill="1" applyBorder="1"/>
    <xf numFmtId="0" fontId="9" fillId="3" borderId="28" xfId="1" applyFont="1" applyFill="1" applyBorder="1"/>
    <xf numFmtId="0" fontId="3" fillId="3" borderId="28" xfId="1" applyFont="1" applyFill="1" applyBorder="1"/>
    <xf numFmtId="0" fontId="3" fillId="3" borderId="62" xfId="1" applyFont="1" applyFill="1" applyBorder="1"/>
    <xf numFmtId="164" fontId="9" fillId="4" borderId="24" xfId="1" applyNumberFormat="1" applyFont="1" applyFill="1" applyBorder="1" applyAlignment="1">
      <alignment horizontal="center" vertical="center" wrapText="1"/>
    </xf>
    <xf numFmtId="0" fontId="9" fillId="3" borderId="29" xfId="1" applyFont="1" applyFill="1" applyBorder="1"/>
    <xf numFmtId="0" fontId="3" fillId="3" borderId="29" xfId="1" applyFont="1" applyFill="1" applyBorder="1"/>
    <xf numFmtId="0" fontId="3" fillId="3" borderId="63" xfId="1" applyFont="1" applyFill="1" applyBorder="1"/>
    <xf numFmtId="164" fontId="9" fillId="0" borderId="31" xfId="1" applyNumberFormat="1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8" fillId="0" borderId="31" xfId="1" applyNumberFormat="1" applyFont="1" applyFill="1" applyBorder="1" applyAlignment="1">
      <alignment horizontal="center"/>
    </xf>
    <xf numFmtId="164" fontId="11" fillId="0" borderId="31" xfId="1" applyNumberFormat="1" applyFont="1" applyBorder="1" applyAlignment="1">
      <alignment horizontal="center"/>
    </xf>
    <xf numFmtId="164" fontId="9" fillId="6" borderId="44" xfId="1" applyNumberFormat="1" applyFont="1" applyFill="1" applyBorder="1" applyAlignment="1">
      <alignment horizontal="center"/>
    </xf>
    <xf numFmtId="164" fontId="8" fillId="0" borderId="44" xfId="1" applyNumberFormat="1" applyFont="1" applyFill="1" applyBorder="1" applyAlignment="1">
      <alignment horizontal="center"/>
    </xf>
    <xf numFmtId="164" fontId="7" fillId="0" borderId="46" xfId="1" applyNumberFormat="1" applyFont="1" applyBorder="1" applyAlignment="1">
      <alignment horizontal="center"/>
    </xf>
    <xf numFmtId="49" fontId="15" fillId="0" borderId="0" xfId="1" applyNumberFormat="1" applyFont="1"/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Font="1"/>
    <xf numFmtId="0" fontId="3" fillId="0" borderId="48" xfId="1" applyFont="1" applyBorder="1" applyAlignment="1">
      <alignment horizontal="center" vertical="center" wrapText="1"/>
    </xf>
    <xf numFmtId="0" fontId="17" fillId="0" borderId="48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3" borderId="69" xfId="1" applyFont="1" applyFill="1" applyBorder="1" applyAlignment="1">
      <alignment horizontal="center" vertical="center"/>
    </xf>
    <xf numFmtId="0" fontId="10" fillId="3" borderId="48" xfId="1" applyFont="1" applyFill="1" applyBorder="1" applyAlignment="1">
      <alignment horizontal="left" vertical="center"/>
    </xf>
    <xf numFmtId="0" fontId="2" fillId="3" borderId="48" xfId="1" applyFont="1" applyFill="1" applyBorder="1" applyAlignment="1">
      <alignment horizontal="center" vertical="center"/>
    </xf>
    <xf numFmtId="2" fontId="3" fillId="3" borderId="48" xfId="1" applyNumberFormat="1" applyFont="1" applyFill="1" applyBorder="1" applyAlignment="1">
      <alignment horizontal="center" vertical="center" wrapText="1"/>
    </xf>
    <xf numFmtId="2" fontId="10" fillId="3" borderId="48" xfId="1" applyNumberFormat="1" applyFont="1" applyFill="1" applyBorder="1" applyAlignment="1">
      <alignment horizontal="center" vertical="center"/>
    </xf>
    <xf numFmtId="2" fontId="10" fillId="3" borderId="48" xfId="1" applyNumberFormat="1" applyFont="1" applyFill="1" applyBorder="1" applyAlignment="1">
      <alignment horizontal="center"/>
    </xf>
    <xf numFmtId="1" fontId="10" fillId="3" borderId="48" xfId="1" applyNumberFormat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2" fillId="4" borderId="48" xfId="1" applyFont="1" applyFill="1" applyBorder="1"/>
    <xf numFmtId="0" fontId="2" fillId="4" borderId="2" xfId="1" applyFont="1" applyFill="1" applyBorder="1"/>
    <xf numFmtId="0" fontId="13" fillId="4" borderId="48" xfId="1" applyFont="1" applyFill="1" applyBorder="1"/>
    <xf numFmtId="49" fontId="10" fillId="0" borderId="69" xfId="1" applyNumberFormat="1" applyFont="1" applyFill="1" applyBorder="1" applyAlignment="1">
      <alignment horizontal="center"/>
    </xf>
    <xf numFmtId="0" fontId="3" fillId="2" borderId="48" xfId="1" applyFont="1" applyFill="1" applyBorder="1"/>
    <xf numFmtId="0" fontId="2" fillId="2" borderId="48" xfId="1" applyFont="1" applyFill="1" applyBorder="1"/>
    <xf numFmtId="164" fontId="3" fillId="2" borderId="48" xfId="1" applyNumberFormat="1" applyFont="1" applyFill="1" applyBorder="1" applyAlignment="1">
      <alignment horizontal="center"/>
    </xf>
    <xf numFmtId="164" fontId="10" fillId="2" borderId="48" xfId="1" applyNumberFormat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1" fontId="3" fillId="2" borderId="48" xfId="1" applyNumberFormat="1" applyFont="1" applyFill="1" applyBorder="1" applyAlignment="1">
      <alignment horizontal="center"/>
    </xf>
    <xf numFmtId="0" fontId="2" fillId="0" borderId="48" xfId="1" applyFont="1" applyFill="1" applyBorder="1"/>
    <xf numFmtId="0" fontId="2" fillId="0" borderId="2" xfId="1" applyFont="1" applyFill="1" applyBorder="1"/>
    <xf numFmtId="0" fontId="13" fillId="0" borderId="48" xfId="1" applyFont="1" applyBorder="1"/>
    <xf numFmtId="49" fontId="2" fillId="0" borderId="69" xfId="1" applyNumberFormat="1" applyFont="1" applyFill="1" applyBorder="1" applyAlignment="1">
      <alignment horizontal="center"/>
    </xf>
    <xf numFmtId="0" fontId="2" fillId="2" borderId="48" xfId="1" applyFont="1" applyFill="1" applyBorder="1" applyAlignment="1">
      <alignment wrapText="1"/>
    </xf>
    <xf numFmtId="1" fontId="10" fillId="2" borderId="48" xfId="1" applyNumberFormat="1" applyFont="1" applyFill="1" applyBorder="1" applyAlignment="1">
      <alignment horizontal="center"/>
    </xf>
    <xf numFmtId="49" fontId="2" fillId="2" borderId="69" xfId="1" applyNumberFormat="1" applyFont="1" applyFill="1" applyBorder="1" applyAlignment="1">
      <alignment horizontal="center"/>
    </xf>
    <xf numFmtId="0" fontId="10" fillId="2" borderId="48" xfId="1" applyFont="1" applyFill="1" applyBorder="1"/>
    <xf numFmtId="0" fontId="2" fillId="2" borderId="2" xfId="1" applyFont="1" applyFill="1" applyBorder="1"/>
    <xf numFmtId="0" fontId="13" fillId="2" borderId="48" xfId="1" applyFont="1" applyFill="1" applyBorder="1"/>
    <xf numFmtId="164" fontId="2" fillId="2" borderId="48" xfId="1" applyNumberFormat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/>
    </xf>
    <xf numFmtId="1" fontId="2" fillId="2" borderId="48" xfId="1" applyNumberFormat="1" applyFont="1" applyFill="1" applyBorder="1" applyAlignment="1">
      <alignment horizontal="center"/>
    </xf>
    <xf numFmtId="0" fontId="2" fillId="0" borderId="48" xfId="1" applyFont="1" applyBorder="1"/>
    <xf numFmtId="0" fontId="3" fillId="0" borderId="48" xfId="1" applyFont="1" applyBorder="1"/>
    <xf numFmtId="1" fontId="2" fillId="0" borderId="48" xfId="1" applyNumberFormat="1" applyFont="1" applyFill="1" applyBorder="1" applyAlignment="1">
      <alignment horizontal="center"/>
    </xf>
    <xf numFmtId="49" fontId="2" fillId="0" borderId="64" xfId="1" applyNumberFormat="1" applyFont="1" applyFill="1" applyBorder="1" applyAlignment="1">
      <alignment horizontal="center"/>
    </xf>
    <xf numFmtId="0" fontId="10" fillId="2" borderId="1" xfId="1" applyFont="1" applyFill="1" applyBorder="1"/>
    <xf numFmtId="0" fontId="2" fillId="2" borderId="1" xfId="1" applyFont="1" applyFill="1" applyBorder="1"/>
    <xf numFmtId="164" fontId="10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49" fontId="2" fillId="2" borderId="48" xfId="1" applyNumberFormat="1" applyFont="1" applyFill="1" applyBorder="1" applyAlignment="1">
      <alignment horizontal="left"/>
    </xf>
    <xf numFmtId="1" fontId="10" fillId="2" borderId="1" xfId="1" applyNumberFormat="1" applyFont="1" applyFill="1" applyBorder="1" applyAlignment="1">
      <alignment horizontal="center"/>
    </xf>
    <xf numFmtId="49" fontId="2" fillId="2" borderId="48" xfId="1" applyNumberFormat="1" applyFont="1" applyFill="1" applyBorder="1" applyAlignment="1">
      <alignment horizontal="center"/>
    </xf>
    <xf numFmtId="49" fontId="2" fillId="0" borderId="48" xfId="1" applyNumberFormat="1" applyFont="1" applyFill="1" applyBorder="1" applyAlignment="1">
      <alignment horizontal="center"/>
    </xf>
    <xf numFmtId="49" fontId="2" fillId="0" borderId="70" xfId="1" applyNumberFormat="1" applyFont="1" applyFill="1" applyBorder="1" applyAlignment="1">
      <alignment horizontal="center"/>
    </xf>
    <xf numFmtId="0" fontId="10" fillId="2" borderId="71" xfId="1" applyFont="1" applyFill="1" applyBorder="1" applyAlignment="1">
      <alignment wrapText="1"/>
    </xf>
    <xf numFmtId="0" fontId="2" fillId="2" borderId="71" xfId="1" applyFont="1" applyFill="1" applyBorder="1"/>
    <xf numFmtId="1" fontId="3" fillId="2" borderId="71" xfId="1" applyNumberFormat="1" applyFont="1" applyFill="1" applyBorder="1" applyAlignment="1">
      <alignment horizontal="center"/>
    </xf>
    <xf numFmtId="0" fontId="2" fillId="0" borderId="72" xfId="1" applyFont="1" applyFill="1" applyBorder="1" applyAlignment="1">
      <alignment horizontal="center"/>
    </xf>
    <xf numFmtId="0" fontId="2" fillId="0" borderId="73" xfId="1" applyFont="1" applyFill="1" applyBorder="1" applyAlignment="1">
      <alignment horizontal="center"/>
    </xf>
    <xf numFmtId="1" fontId="10" fillId="2" borderId="71" xfId="1" applyNumberFormat="1" applyFont="1" applyFill="1" applyBorder="1" applyAlignment="1">
      <alignment horizontal="center"/>
    </xf>
    <xf numFmtId="0" fontId="2" fillId="0" borderId="73" xfId="1" applyFont="1" applyFill="1" applyBorder="1"/>
    <xf numFmtId="0" fontId="2" fillId="0" borderId="74" xfId="1" applyFont="1" applyFill="1" applyBorder="1"/>
    <xf numFmtId="0" fontId="2" fillId="0" borderId="73" xfId="1" applyFont="1" applyBorder="1"/>
    <xf numFmtId="0" fontId="3" fillId="0" borderId="73" xfId="1" applyFont="1" applyBorder="1"/>
    <xf numFmtId="49" fontId="2" fillId="0" borderId="66" xfId="1" applyNumberFormat="1" applyFont="1" applyFill="1" applyBorder="1" applyAlignment="1">
      <alignment horizontal="center"/>
    </xf>
    <xf numFmtId="0" fontId="13" fillId="2" borderId="34" xfId="1" applyFont="1" applyFill="1" applyBorder="1"/>
    <xf numFmtId="0" fontId="2" fillId="2" borderId="34" xfId="1" applyFont="1" applyFill="1" applyBorder="1"/>
    <xf numFmtId="164" fontId="3" fillId="2" borderId="34" xfId="1" applyNumberFormat="1" applyFont="1" applyFill="1" applyBorder="1" applyAlignment="1">
      <alignment horizontal="center"/>
    </xf>
    <xf numFmtId="1" fontId="10" fillId="2" borderId="29" xfId="1" applyNumberFormat="1" applyFont="1" applyFill="1" applyBorder="1" applyAlignment="1">
      <alignment horizontal="center"/>
    </xf>
    <xf numFmtId="164" fontId="10" fillId="2" borderId="29" xfId="1" applyNumberFormat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/>
    </xf>
    <xf numFmtId="1" fontId="13" fillId="2" borderId="48" xfId="1" applyNumberFormat="1" applyFont="1" applyFill="1" applyBorder="1" applyAlignment="1">
      <alignment horizontal="center"/>
    </xf>
    <xf numFmtId="0" fontId="13" fillId="2" borderId="48" xfId="1" applyFont="1" applyFill="1" applyBorder="1" applyAlignment="1">
      <alignment horizontal="center"/>
    </xf>
    <xf numFmtId="0" fontId="10" fillId="2" borderId="48" xfId="1" applyFont="1" applyFill="1" applyBorder="1" applyAlignment="1">
      <alignment wrapText="1"/>
    </xf>
    <xf numFmtId="49" fontId="2" fillId="0" borderId="69" xfId="1" applyNumberFormat="1" applyFont="1" applyFill="1" applyBorder="1"/>
    <xf numFmtId="164" fontId="3" fillId="0" borderId="48" xfId="1" applyNumberFormat="1" applyFont="1" applyFill="1" applyBorder="1" applyAlignment="1">
      <alignment horizontal="center"/>
    </xf>
    <xf numFmtId="164" fontId="2" fillId="0" borderId="48" xfId="1" applyNumberFormat="1" applyFont="1" applyFill="1" applyBorder="1" applyAlignment="1">
      <alignment horizontal="center"/>
    </xf>
    <xf numFmtId="49" fontId="10" fillId="2" borderId="69" xfId="1" applyNumberFormat="1" applyFont="1" applyFill="1" applyBorder="1" applyAlignment="1">
      <alignment horizontal="center"/>
    </xf>
    <xf numFmtId="49" fontId="13" fillId="0" borderId="69" xfId="1" applyNumberFormat="1" applyFont="1" applyFill="1" applyBorder="1" applyAlignment="1">
      <alignment horizontal="center"/>
    </xf>
    <xf numFmtId="0" fontId="13" fillId="2" borderId="48" xfId="1" applyFont="1" applyFill="1" applyBorder="1" applyAlignment="1">
      <alignment wrapText="1"/>
    </xf>
    <xf numFmtId="0" fontId="3" fillId="0" borderId="48" xfId="1" applyFont="1" applyFill="1" applyBorder="1" applyAlignment="1">
      <alignment horizontal="center"/>
    </xf>
    <xf numFmtId="0" fontId="1" fillId="0" borderId="48" xfId="1" applyFont="1" applyBorder="1"/>
    <xf numFmtId="0" fontId="1" fillId="0" borderId="2" xfId="1" applyFont="1" applyBorder="1"/>
    <xf numFmtId="0" fontId="3" fillId="0" borderId="48" xfId="1" applyFont="1" applyFill="1" applyBorder="1"/>
    <xf numFmtId="0" fontId="13" fillId="0" borderId="48" xfId="1" applyFont="1" applyFill="1" applyBorder="1"/>
    <xf numFmtId="49" fontId="2" fillId="0" borderId="75" xfId="1" applyNumberFormat="1" applyFont="1" applyFill="1" applyBorder="1" applyAlignment="1">
      <alignment horizontal="center"/>
    </xf>
    <xf numFmtId="0" fontId="13" fillId="0" borderId="76" xfId="1" applyFont="1" applyFill="1" applyBorder="1"/>
    <xf numFmtId="0" fontId="2" fillId="0" borderId="76" xfId="1" applyFont="1" applyFill="1" applyBorder="1"/>
    <xf numFmtId="0" fontId="3" fillId="0" borderId="76" xfId="1" applyFont="1" applyFill="1" applyBorder="1" applyAlignment="1">
      <alignment horizontal="center"/>
    </xf>
    <xf numFmtId="0" fontId="2" fillId="0" borderId="76" xfId="1" applyFont="1" applyFill="1" applyBorder="1" applyAlignment="1">
      <alignment horizontal="center"/>
    </xf>
    <xf numFmtId="1" fontId="2" fillId="0" borderId="76" xfId="1" applyNumberFormat="1" applyFont="1" applyFill="1" applyBorder="1" applyAlignment="1">
      <alignment horizontal="center"/>
    </xf>
    <xf numFmtId="0" fontId="1" fillId="0" borderId="76" xfId="1" applyFont="1" applyBorder="1"/>
    <xf numFmtId="0" fontId="1" fillId="0" borderId="77" xfId="1" applyFont="1" applyBorder="1"/>
    <xf numFmtId="0" fontId="2" fillId="0" borderId="76" xfId="1" applyFont="1" applyBorder="1"/>
    <xf numFmtId="0" fontId="3" fillId="0" borderId="76" xfId="1" applyFont="1" applyBorder="1"/>
    <xf numFmtId="49" fontId="2" fillId="0" borderId="78" xfId="1" applyNumberFormat="1" applyFont="1" applyFill="1" applyBorder="1" applyAlignment="1">
      <alignment horizontal="center"/>
    </xf>
    <xf numFmtId="0" fontId="13" fillId="0" borderId="73" xfId="1" applyFont="1" applyFill="1" applyBorder="1"/>
    <xf numFmtId="164" fontId="3" fillId="0" borderId="73" xfId="1" applyNumberFormat="1" applyFont="1" applyFill="1" applyBorder="1" applyAlignment="1">
      <alignment horizontal="center"/>
    </xf>
    <xf numFmtId="164" fontId="2" fillId="0" borderId="73" xfId="1" applyNumberFormat="1" applyFont="1" applyFill="1" applyBorder="1" applyAlignment="1">
      <alignment horizontal="center"/>
    </xf>
    <xf numFmtId="1" fontId="2" fillId="0" borderId="73" xfId="1" applyNumberFormat="1" applyFont="1" applyFill="1" applyBorder="1" applyAlignment="1">
      <alignment horizontal="center"/>
    </xf>
    <xf numFmtId="0" fontId="1" fillId="0" borderId="73" xfId="1" applyFont="1" applyBorder="1"/>
    <xf numFmtId="0" fontId="1" fillId="0" borderId="74" xfId="1" applyFont="1" applyBorder="1"/>
    <xf numFmtId="164" fontId="3" fillId="0" borderId="34" xfId="1" applyNumberFormat="1" applyFont="1" applyFill="1" applyBorder="1" applyAlignment="1">
      <alignment horizontal="center"/>
    </xf>
    <xf numFmtId="164" fontId="2" fillId="0" borderId="34" xfId="1" applyNumberFormat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1" fontId="2" fillId="0" borderId="34" xfId="1" applyNumberFormat="1" applyFont="1" applyFill="1" applyBorder="1" applyAlignment="1">
      <alignment horizontal="center"/>
    </xf>
    <xf numFmtId="0" fontId="13" fillId="0" borderId="34" xfId="1" applyFont="1" applyFill="1" applyBorder="1"/>
    <xf numFmtId="1" fontId="3" fillId="0" borderId="34" xfId="1" applyNumberFormat="1" applyFont="1" applyFill="1" applyBorder="1" applyAlignment="1">
      <alignment horizontal="center"/>
    </xf>
    <xf numFmtId="49" fontId="10" fillId="0" borderId="66" xfId="1" applyNumberFormat="1" applyFont="1" applyFill="1" applyBorder="1" applyAlignment="1">
      <alignment horizontal="center"/>
    </xf>
    <xf numFmtId="1" fontId="10" fillId="0" borderId="34" xfId="1" applyNumberFormat="1" applyFont="1" applyFill="1" applyBorder="1" applyAlignment="1">
      <alignment horizontal="center"/>
    </xf>
    <xf numFmtId="164" fontId="10" fillId="0" borderId="34" xfId="1" applyNumberFormat="1" applyFont="1" applyFill="1" applyBorder="1" applyAlignment="1">
      <alignment horizontal="center"/>
    </xf>
    <xf numFmtId="1" fontId="2" fillId="2" borderId="34" xfId="1" applyNumberFormat="1" applyFont="1" applyFill="1" applyBorder="1" applyAlignment="1">
      <alignment horizontal="center"/>
    </xf>
    <xf numFmtId="164" fontId="2" fillId="2" borderId="34" xfId="1" applyNumberFormat="1" applyFont="1" applyFill="1" applyBorder="1" applyAlignment="1">
      <alignment horizontal="center"/>
    </xf>
    <xf numFmtId="0" fontId="2" fillId="4" borderId="66" xfId="1" applyFont="1" applyFill="1" applyBorder="1" applyAlignment="1">
      <alignment horizontal="center"/>
    </xf>
    <xf numFmtId="0" fontId="10" fillId="4" borderId="34" xfId="1" applyFont="1" applyFill="1" applyBorder="1"/>
    <xf numFmtId="0" fontId="2" fillId="4" borderId="34" xfId="1" applyFont="1" applyFill="1" applyBorder="1"/>
    <xf numFmtId="164" fontId="3" fillId="4" borderId="48" xfId="1" applyNumberFormat="1" applyFont="1" applyFill="1" applyBorder="1" applyAlignment="1">
      <alignment horizontal="center"/>
    </xf>
    <xf numFmtId="2" fontId="10" fillId="4" borderId="34" xfId="1" applyNumberFormat="1" applyFont="1" applyFill="1" applyBorder="1" applyAlignment="1">
      <alignment horizontal="center"/>
    </xf>
    <xf numFmtId="1" fontId="10" fillId="4" borderId="34" xfId="1" applyNumberFormat="1" applyFont="1" applyFill="1" applyBorder="1" applyAlignment="1">
      <alignment horizontal="center"/>
    </xf>
    <xf numFmtId="0" fontId="2" fillId="4" borderId="8" xfId="1" applyFont="1" applyFill="1" applyBorder="1"/>
    <xf numFmtId="0" fontId="1" fillId="4" borderId="29" xfId="1" applyFont="1" applyFill="1" applyBorder="1"/>
    <xf numFmtId="0" fontId="1" fillId="4" borderId="79" xfId="1" applyFont="1" applyFill="1" applyBorder="1"/>
    <xf numFmtId="0" fontId="3" fillId="4" borderId="48" xfId="1" applyFont="1" applyFill="1" applyBorder="1"/>
    <xf numFmtId="0" fontId="3" fillId="0" borderId="0" xfId="1" applyFont="1" applyFill="1"/>
    <xf numFmtId="0" fontId="1" fillId="0" borderId="0" xfId="1" applyFill="1"/>
    <xf numFmtId="0" fontId="2" fillId="4" borderId="0" xfId="1" applyFont="1" applyFill="1"/>
    <xf numFmtId="0" fontId="8" fillId="3" borderId="24" xfId="1" applyFont="1" applyFill="1" applyBorder="1" applyAlignment="1">
      <alignment horizontal="center"/>
    </xf>
    <xf numFmtId="0" fontId="9" fillId="5" borderId="29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9" fillId="6" borderId="13" xfId="1" applyFont="1" applyFill="1" applyBorder="1" applyAlignment="1">
      <alignment horizontal="left" vertical="center"/>
    </xf>
    <xf numFmtId="0" fontId="9" fillId="5" borderId="14" xfId="1" applyFont="1" applyFill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9" fillId="5" borderId="14" xfId="1" applyFont="1" applyFill="1" applyBorder="1" applyAlignment="1">
      <alignment horizontal="left" vertical="center"/>
    </xf>
    <xf numFmtId="0" fontId="9" fillId="6" borderId="13" xfId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8" fillId="0" borderId="0" xfId="3" applyFont="1"/>
    <xf numFmtId="0" fontId="4" fillId="0" borderId="0" xfId="1" applyFont="1" applyAlignment="1">
      <alignment horizontal="left"/>
    </xf>
    <xf numFmtId="0" fontId="19" fillId="0" borderId="22" xfId="3" applyFont="1" applyBorder="1" applyAlignment="1">
      <alignment textRotation="90" wrapText="1"/>
    </xf>
    <xf numFmtId="0" fontId="19" fillId="0" borderId="23" xfId="3" applyFont="1" applyBorder="1" applyAlignment="1">
      <alignment textRotation="90" wrapText="1"/>
    </xf>
    <xf numFmtId="0" fontId="3" fillId="0" borderId="7" xfId="1" applyFont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5" borderId="14" xfId="1" applyFont="1" applyFill="1" applyBorder="1"/>
    <xf numFmtId="1" fontId="9" fillId="2" borderId="15" xfId="1" applyNumberFormat="1" applyFont="1" applyFill="1" applyBorder="1" applyAlignment="1">
      <alignment horizontal="center" vertical="center" wrapText="1"/>
    </xf>
    <xf numFmtId="166" fontId="8" fillId="7" borderId="58" xfId="1" applyNumberFormat="1" applyFont="1" applyFill="1" applyBorder="1" applyAlignment="1">
      <alignment horizontal="center"/>
    </xf>
    <xf numFmtId="164" fontId="8" fillId="7" borderId="58" xfId="1" applyNumberFormat="1" applyFont="1" applyFill="1" applyBorder="1" applyAlignment="1">
      <alignment horizontal="center"/>
    </xf>
    <xf numFmtId="0" fontId="9" fillId="2" borderId="58" xfId="1" applyFont="1" applyFill="1" applyBorder="1" applyAlignment="1">
      <alignment horizontal="center"/>
    </xf>
    <xf numFmtId="165" fontId="9" fillId="2" borderId="58" xfId="2" applyNumberFormat="1" applyFont="1" applyFill="1" applyBorder="1" applyAlignment="1">
      <alignment horizontal="center"/>
    </xf>
    <xf numFmtId="164" fontId="9" fillId="2" borderId="24" xfId="1" applyNumberFormat="1" applyFont="1" applyFill="1" applyBorder="1" applyAlignment="1">
      <alignment horizontal="center" vertical="center" wrapText="1"/>
    </xf>
    <xf numFmtId="165" fontId="7" fillId="2" borderId="22" xfId="2" applyNumberFormat="1" applyFont="1" applyFill="1" applyBorder="1" applyAlignment="1">
      <alignment horizontal="center"/>
    </xf>
    <xf numFmtId="165" fontId="7" fillId="2" borderId="23" xfId="2" applyNumberFormat="1" applyFont="1" applyFill="1" applyBorder="1" applyAlignment="1">
      <alignment horizontal="center"/>
    </xf>
    <xf numFmtId="0" fontId="8" fillId="2" borderId="60" xfId="1" applyFont="1" applyFill="1" applyBorder="1" applyAlignment="1">
      <alignment horizontal="center"/>
    </xf>
    <xf numFmtId="0" fontId="8" fillId="6" borderId="58" xfId="1" applyFont="1" applyFill="1" applyBorder="1" applyAlignment="1">
      <alignment horizontal="center"/>
    </xf>
    <xf numFmtId="1" fontId="9" fillId="2" borderId="58" xfId="1" applyNumberFormat="1" applyFont="1" applyFill="1" applyBorder="1" applyAlignment="1">
      <alignment horizontal="center"/>
    </xf>
    <xf numFmtId="0" fontId="8" fillId="2" borderId="5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164" fontId="9" fillId="2" borderId="60" xfId="1" applyNumberFormat="1" applyFont="1" applyFill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 vertical="center" wrapText="1"/>
    </xf>
    <xf numFmtId="164" fontId="9" fillId="2" borderId="23" xfId="1" applyNumberFormat="1" applyFont="1" applyFill="1" applyBorder="1" applyAlignment="1">
      <alignment horizontal="center"/>
    </xf>
    <xf numFmtId="164" fontId="9" fillId="2" borderId="19" xfId="1" applyNumberFormat="1" applyFont="1" applyFill="1" applyBorder="1" applyAlignment="1">
      <alignment horizontal="center"/>
    </xf>
    <xf numFmtId="164" fontId="9" fillId="2" borderId="59" xfId="1" applyNumberFormat="1" applyFont="1" applyFill="1" applyBorder="1" applyAlignment="1">
      <alignment horizontal="center"/>
    </xf>
    <xf numFmtId="1" fontId="9" fillId="2" borderId="60" xfId="1" applyNumberFormat="1" applyFont="1" applyFill="1" applyBorder="1" applyAlignment="1">
      <alignment horizontal="center"/>
    </xf>
    <xf numFmtId="0" fontId="2" fillId="0" borderId="14" xfId="1" applyFont="1" applyFill="1" applyBorder="1"/>
    <xf numFmtId="164" fontId="9" fillId="5" borderId="14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/>
    </xf>
    <xf numFmtId="164" fontId="9" fillId="2" borderId="14" xfId="1" applyNumberFormat="1" applyFont="1" applyFill="1" applyBorder="1" applyAlignment="1">
      <alignment horizontal="center" vertical="center" wrapText="1"/>
    </xf>
    <xf numFmtId="164" fontId="9" fillId="2" borderId="15" xfId="1" applyNumberFormat="1" applyFont="1" applyFill="1" applyBorder="1" applyAlignment="1">
      <alignment horizontal="center"/>
    </xf>
    <xf numFmtId="164" fontId="9" fillId="5" borderId="29" xfId="1" applyNumberFormat="1" applyFont="1" applyFill="1" applyBorder="1" applyAlignment="1">
      <alignment horizontal="center"/>
    </xf>
    <xf numFmtId="1" fontId="9" fillId="2" borderId="24" xfId="1" applyNumberFormat="1" applyFont="1" applyFill="1" applyBorder="1" applyAlignment="1">
      <alignment horizontal="center" vertical="center" wrapText="1"/>
    </xf>
    <xf numFmtId="0" fontId="9" fillId="2" borderId="60" xfId="1" applyFont="1" applyFill="1" applyBorder="1" applyAlignment="1">
      <alignment horizontal="center"/>
    </xf>
    <xf numFmtId="1" fontId="9" fillId="2" borderId="22" xfId="1" applyNumberFormat="1" applyFont="1" applyFill="1" applyBorder="1" applyAlignment="1">
      <alignment horizontal="center" vertical="center" wrapText="1"/>
    </xf>
    <xf numFmtId="1" fontId="9" fillId="2" borderId="61" xfId="1" applyNumberFormat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1" fontId="8" fillId="2" borderId="60" xfId="1" applyNumberFormat="1" applyFont="1" applyFill="1" applyBorder="1" applyAlignment="1">
      <alignment horizontal="center"/>
    </xf>
    <xf numFmtId="164" fontId="8" fillId="2" borderId="60" xfId="1" applyNumberFormat="1" applyFont="1" applyFill="1" applyBorder="1" applyAlignment="1">
      <alignment horizontal="center"/>
    </xf>
    <xf numFmtId="164" fontId="9" fillId="2" borderId="61" xfId="1" applyNumberFormat="1" applyFont="1" applyFill="1" applyBorder="1" applyAlignment="1">
      <alignment horizontal="center"/>
    </xf>
    <xf numFmtId="1" fontId="9" fillId="2" borderId="28" xfId="1" applyNumberFormat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/>
    </xf>
    <xf numFmtId="1" fontId="8" fillId="2" borderId="28" xfId="1" applyNumberFormat="1" applyFont="1" applyFill="1" applyBorder="1" applyAlignment="1">
      <alignment horizontal="center"/>
    </xf>
    <xf numFmtId="1" fontId="8" fillId="2" borderId="62" xfId="1" applyNumberFormat="1" applyFont="1" applyFill="1" applyBorder="1" applyAlignment="1">
      <alignment horizontal="center"/>
    </xf>
    <xf numFmtId="164" fontId="9" fillId="2" borderId="29" xfId="1" applyNumberFormat="1" applyFont="1" applyFill="1" applyBorder="1" applyAlignment="1">
      <alignment horizontal="center" vertical="center" wrapText="1"/>
    </xf>
    <xf numFmtId="164" fontId="7" fillId="5" borderId="29" xfId="1" applyNumberFormat="1" applyFont="1" applyFill="1" applyBorder="1" applyAlignment="1">
      <alignment horizontal="center"/>
    </xf>
    <xf numFmtId="164" fontId="8" fillId="5" borderId="29" xfId="1" applyNumberFormat="1" applyFont="1" applyFill="1" applyBorder="1" applyAlignment="1">
      <alignment horizontal="center"/>
    </xf>
    <xf numFmtId="0" fontId="8" fillId="5" borderId="29" xfId="1" applyFont="1" applyFill="1" applyBorder="1" applyAlignment="1">
      <alignment horizontal="center"/>
    </xf>
    <xf numFmtId="164" fontId="8" fillId="2" borderId="23" xfId="1" applyNumberFormat="1" applyFont="1" applyFill="1" applyBorder="1" applyAlignment="1">
      <alignment horizontal="center"/>
    </xf>
    <xf numFmtId="0" fontId="2" fillId="7" borderId="14" xfId="1" applyFont="1" applyFill="1" applyBorder="1"/>
    <xf numFmtId="164" fontId="9" fillId="7" borderId="14" xfId="1" applyNumberFormat="1" applyFont="1" applyFill="1" applyBorder="1" applyAlignment="1">
      <alignment horizontal="center" vertical="center" wrapText="1"/>
    </xf>
    <xf numFmtId="164" fontId="9" fillId="7" borderId="14" xfId="1" applyNumberFormat="1" applyFont="1" applyFill="1" applyBorder="1" applyAlignment="1">
      <alignment horizontal="center"/>
    </xf>
    <xf numFmtId="164" fontId="9" fillId="7" borderId="15" xfId="1" applyNumberFormat="1" applyFont="1" applyFill="1" applyBorder="1" applyAlignment="1">
      <alignment horizontal="center"/>
    </xf>
    <xf numFmtId="164" fontId="9" fillId="7" borderId="58" xfId="1" applyNumberFormat="1" applyFont="1" applyFill="1" applyBorder="1" applyAlignment="1">
      <alignment horizontal="center"/>
    </xf>
    <xf numFmtId="164" fontId="9" fillId="2" borderId="58" xfId="1" applyNumberFormat="1" applyFont="1" applyFill="1" applyBorder="1" applyAlignment="1">
      <alignment horizontal="center"/>
    </xf>
    <xf numFmtId="0" fontId="9" fillId="5" borderId="26" xfId="1" applyFont="1" applyFill="1" applyBorder="1" applyAlignment="1">
      <alignment horizontal="center" vertical="center"/>
    </xf>
    <xf numFmtId="164" fontId="9" fillId="5" borderId="26" xfId="1" applyNumberFormat="1" applyFont="1" applyFill="1" applyBorder="1" applyAlignment="1">
      <alignment horizontal="center" vertical="center"/>
    </xf>
    <xf numFmtId="0" fontId="14" fillId="0" borderId="26" xfId="3" applyBorder="1"/>
    <xf numFmtId="164" fontId="9" fillId="2" borderId="26" xfId="1" applyNumberFormat="1" applyFont="1" applyFill="1" applyBorder="1" applyAlignment="1">
      <alignment horizontal="center" vertical="center"/>
    </xf>
    <xf numFmtId="164" fontId="9" fillId="2" borderId="61" xfId="1" applyNumberFormat="1" applyFont="1" applyFill="1" applyBorder="1" applyAlignment="1">
      <alignment horizontal="center" vertical="center"/>
    </xf>
    <xf numFmtId="0" fontId="14" fillId="0" borderId="14" xfId="3" applyBorder="1"/>
    <xf numFmtId="1" fontId="9" fillId="2" borderId="14" xfId="1" applyNumberFormat="1" applyFont="1" applyFill="1" applyBorder="1" applyAlignment="1">
      <alignment horizontal="center"/>
    </xf>
    <xf numFmtId="164" fontId="9" fillId="4" borderId="59" xfId="1" applyNumberFormat="1" applyFont="1" applyFill="1" applyBorder="1" applyAlignment="1">
      <alignment horizontal="center"/>
    </xf>
    <xf numFmtId="0" fontId="8" fillId="3" borderId="24" xfId="1" applyFont="1" applyFill="1" applyBorder="1"/>
    <xf numFmtId="0" fontId="8" fillId="4" borderId="63" xfId="1" applyFont="1" applyFill="1" applyBorder="1"/>
    <xf numFmtId="0" fontId="9" fillId="2" borderId="13" xfId="1" applyFont="1" applyFill="1" applyBorder="1"/>
    <xf numFmtId="1" fontId="9" fillId="5" borderId="28" xfId="1" applyNumberFormat="1" applyFont="1" applyFill="1" applyBorder="1" applyAlignment="1">
      <alignment horizontal="center" vertical="center" wrapText="1"/>
    </xf>
    <xf numFmtId="0" fontId="9" fillId="2" borderId="28" xfId="1" applyFont="1" applyFill="1" applyBorder="1"/>
    <xf numFmtId="0" fontId="9" fillId="2" borderId="62" xfId="1" applyFont="1" applyFill="1" applyBorder="1"/>
    <xf numFmtId="1" fontId="9" fillId="5" borderId="29" xfId="1" applyNumberFormat="1" applyFont="1" applyFill="1" applyBorder="1" applyAlignment="1">
      <alignment horizontal="center" vertical="center" wrapText="1"/>
    </xf>
    <xf numFmtId="0" fontId="7" fillId="2" borderId="63" xfId="1" applyFont="1" applyFill="1" applyBorder="1"/>
    <xf numFmtId="164" fontId="9" fillId="4" borderId="28" xfId="1" applyNumberFormat="1" applyFont="1" applyFill="1" applyBorder="1" applyAlignment="1">
      <alignment horizontal="center" vertical="center" wrapText="1"/>
    </xf>
    <xf numFmtId="164" fontId="9" fillId="4" borderId="63" xfId="1" applyNumberFormat="1" applyFont="1" applyFill="1" applyBorder="1"/>
    <xf numFmtId="164" fontId="2" fillId="0" borderId="0" xfId="1" applyNumberFormat="1" applyFont="1" applyFill="1"/>
    <xf numFmtId="164" fontId="20" fillId="0" borderId="0" xfId="1" applyNumberFormat="1" applyFont="1" applyFill="1" applyAlignment="1">
      <alignment horizontal="center"/>
    </xf>
    <xf numFmtId="0" fontId="20" fillId="0" borderId="0" xfId="1" applyFont="1" applyFill="1"/>
    <xf numFmtId="0" fontId="21" fillId="0" borderId="0" xfId="3" applyFont="1"/>
    <xf numFmtId="164" fontId="3" fillId="3" borderId="48" xfId="1" applyNumberFormat="1" applyFont="1" applyFill="1" applyBorder="1" applyAlignment="1">
      <alignment horizontal="center" vertical="center" wrapText="1"/>
    </xf>
    <xf numFmtId="164" fontId="10" fillId="3" borderId="48" xfId="1" applyNumberFormat="1" applyFont="1" applyFill="1" applyBorder="1" applyAlignment="1">
      <alignment horizontal="center" vertical="center"/>
    </xf>
    <xf numFmtId="164" fontId="10" fillId="3" borderId="48" xfId="1" applyNumberFormat="1" applyFont="1" applyFill="1" applyBorder="1" applyAlignment="1">
      <alignment horizontal="center"/>
    </xf>
    <xf numFmtId="164" fontId="2" fillId="3" borderId="48" xfId="1" applyNumberFormat="1" applyFont="1" applyFill="1" applyBorder="1" applyAlignment="1">
      <alignment horizontal="center" vertical="center"/>
    </xf>
    <xf numFmtId="164" fontId="10" fillId="4" borderId="34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7" fillId="5" borderId="11" xfId="1" applyNumberFormat="1" applyFont="1" applyFill="1" applyBorder="1" applyAlignment="1">
      <alignment horizontal="center" vertical="center"/>
    </xf>
    <xf numFmtId="49" fontId="7" fillId="5" borderId="16" xfId="1" applyNumberFormat="1" applyFont="1" applyFill="1" applyBorder="1" applyAlignment="1">
      <alignment horizontal="center" vertical="center"/>
    </xf>
    <xf numFmtId="49" fontId="7" fillId="5" borderId="17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49" fontId="7" fillId="0" borderId="13" xfId="1" applyNumberFormat="1" applyFont="1" applyFill="1" applyBorder="1" applyAlignment="1">
      <alignment horizontal="center" vertical="center"/>
    </xf>
    <xf numFmtId="49" fontId="11" fillId="0" borderId="20" xfId="1" applyNumberFormat="1" applyFont="1" applyFill="1" applyBorder="1" applyAlignment="1">
      <alignment horizontal="center" vertical="center"/>
    </xf>
    <xf numFmtId="49" fontId="11" fillId="0" borderId="18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left" vertical="center"/>
    </xf>
    <xf numFmtId="0" fontId="9" fillId="5" borderId="26" xfId="1" applyFont="1" applyFill="1" applyBorder="1" applyAlignment="1">
      <alignment horizontal="left" vertical="center"/>
    </xf>
    <xf numFmtId="49" fontId="7" fillId="0" borderId="20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left" vertical="center"/>
    </xf>
    <xf numFmtId="0" fontId="9" fillId="5" borderId="2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6" xfId="1" applyFont="1" applyFill="1" applyBorder="1" applyAlignment="1">
      <alignment horizontal="left" vertical="center"/>
    </xf>
    <xf numFmtId="0" fontId="9" fillId="5" borderId="24" xfId="1" applyFont="1" applyFill="1" applyBorder="1" applyAlignment="1">
      <alignment horizontal="left" vertical="center" wrapText="1"/>
    </xf>
    <xf numFmtId="0" fontId="9" fillId="5" borderId="13" xfId="1" applyFont="1" applyFill="1" applyBorder="1" applyAlignment="1">
      <alignment horizontal="left" vertical="center" wrapText="1"/>
    </xf>
    <xf numFmtId="0" fontId="9" fillId="5" borderId="26" xfId="1" applyFont="1" applyFill="1" applyBorder="1" applyAlignment="1">
      <alignment horizontal="left" vertical="center" wrapText="1"/>
    </xf>
    <xf numFmtId="0" fontId="9" fillId="5" borderId="14" xfId="1" applyFont="1" applyFill="1" applyBorder="1" applyAlignment="1">
      <alignment horizontal="left" vertical="center" wrapText="1"/>
    </xf>
    <xf numFmtId="0" fontId="9" fillId="5" borderId="22" xfId="1" applyFont="1" applyFill="1" applyBorder="1" applyAlignment="1">
      <alignment horizontal="left" vertical="center" wrapText="1"/>
    </xf>
    <xf numFmtId="49" fontId="7" fillId="0" borderId="20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 wrapText="1"/>
    </xf>
    <xf numFmtId="0" fontId="9" fillId="0" borderId="22" xfId="1" applyFont="1" applyFill="1" applyBorder="1" applyAlignment="1">
      <alignment horizontal="left" vertical="center" wrapText="1"/>
    </xf>
    <xf numFmtId="0" fontId="9" fillId="0" borderId="24" xfId="1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left" vertical="center" wrapText="1"/>
    </xf>
    <xf numFmtId="49" fontId="7" fillId="0" borderId="26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left" vertical="center" wrapText="1"/>
    </xf>
    <xf numFmtId="49" fontId="7" fillId="6" borderId="20" xfId="1" applyNumberFormat="1" applyFont="1" applyFill="1" applyBorder="1" applyAlignment="1">
      <alignment horizontal="center" vertical="center"/>
    </xf>
    <xf numFmtId="49" fontId="7" fillId="6" borderId="18" xfId="1" applyNumberFormat="1" applyFont="1" applyFill="1" applyBorder="1" applyAlignment="1">
      <alignment horizontal="center" vertical="center"/>
    </xf>
    <xf numFmtId="0" fontId="9" fillId="6" borderId="14" xfId="1" applyFont="1" applyFill="1" applyBorder="1" applyAlignment="1">
      <alignment horizontal="left" vertical="center"/>
    </xf>
    <xf numFmtId="0" fontId="9" fillId="6" borderId="13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49" fontId="7" fillId="5" borderId="1" xfId="1" applyNumberFormat="1" applyFont="1" applyFill="1" applyBorder="1" applyAlignment="1">
      <alignment horizontal="center" vertical="center"/>
    </xf>
    <xf numFmtId="49" fontId="7" fillId="5" borderId="34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34" xfId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4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2" fontId="12" fillId="0" borderId="24" xfId="1" applyNumberFormat="1" applyFont="1" applyBorder="1" applyAlignment="1">
      <alignment horizontal="left" vertical="center" wrapText="1"/>
    </xf>
    <xf numFmtId="2" fontId="12" fillId="0" borderId="26" xfId="1" applyNumberFormat="1" applyFont="1" applyBorder="1" applyAlignment="1">
      <alignment horizontal="left" vertical="center" wrapText="1"/>
    </xf>
    <xf numFmtId="0" fontId="12" fillId="0" borderId="14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49" fontId="7" fillId="0" borderId="35" xfId="1" applyNumberFormat="1" applyFont="1" applyBorder="1" applyAlignment="1">
      <alignment horizontal="center" vertical="center"/>
    </xf>
    <xf numFmtId="0" fontId="7" fillId="0" borderId="35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49" fontId="7" fillId="0" borderId="44" xfId="1" applyNumberFormat="1" applyFont="1" applyBorder="1" applyAlignment="1">
      <alignment horizontal="center" vertical="center"/>
    </xf>
    <xf numFmtId="0" fontId="7" fillId="0" borderId="4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49" fontId="2" fillId="0" borderId="64" xfId="1" applyNumberFormat="1" applyFont="1" applyBorder="1" applyAlignment="1">
      <alignment horizontal="center" vertical="center"/>
    </xf>
    <xf numFmtId="49" fontId="2" fillId="0" borderId="65" xfId="1" applyNumberFormat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" fillId="0" borderId="3" xfId="1" applyBorder="1"/>
    <xf numFmtId="0" fontId="1" fillId="0" borderId="5" xfId="1" applyBorder="1"/>
    <xf numFmtId="0" fontId="1" fillId="0" borderId="6" xfId="1" applyBorder="1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9" xfId="1" applyFont="1" applyBorder="1" applyAlignment="1">
      <alignment horizont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14" fillId="0" borderId="0" xfId="3" applyAlignment="1"/>
    <xf numFmtId="0" fontId="6" fillId="0" borderId="4" xfId="1" applyFont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5" fillId="0" borderId="21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4;&#1072;&#1079;&#1080;&#1089;\&#1058;&#1057;&#1046;%20&#1050;&#1086;&#1083;&#1087;&#1080;&#1085;&#1089;&#1082;&#1080;&#1081;%20&#1054;&#1072;&#1079;&#1080;&#1089;\&#1058;&#1056;%202015\&#1058;&#1056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1 для Шатерн."/>
      <sheetName val="Приложение 2 для Шатерн."/>
      <sheetName val="январь 1"/>
      <sheetName val="январь 2"/>
    </sheetNames>
    <sheetDataSet>
      <sheetData sheetId="0"/>
      <sheetData sheetId="1">
        <row r="12">
          <cell r="P12">
            <v>3</v>
          </cell>
        </row>
        <row r="15">
          <cell r="P15">
            <v>0.05</v>
          </cell>
        </row>
        <row r="16">
          <cell r="P16">
            <v>33.11</v>
          </cell>
        </row>
        <row r="41">
          <cell r="N41">
            <v>0.24000000000000002</v>
          </cell>
          <cell r="O41">
            <v>0</v>
          </cell>
          <cell r="P41">
            <v>0.24000000000000002</v>
          </cell>
        </row>
        <row r="42">
          <cell r="P42">
            <v>98.668000000000006</v>
          </cell>
        </row>
        <row r="49">
          <cell r="P49">
            <v>0.97000000000000008</v>
          </cell>
        </row>
        <row r="50">
          <cell r="P50">
            <v>244.39999999999998</v>
          </cell>
        </row>
        <row r="67">
          <cell r="P67">
            <v>16.02</v>
          </cell>
        </row>
        <row r="68">
          <cell r="P68">
            <v>13</v>
          </cell>
        </row>
        <row r="69">
          <cell r="P69">
            <v>2806.7099999999996</v>
          </cell>
        </row>
        <row r="85">
          <cell r="P85">
            <v>44</v>
          </cell>
        </row>
        <row r="86">
          <cell r="P86">
            <v>200.63</v>
          </cell>
        </row>
      </sheetData>
      <sheetData sheetId="2"/>
      <sheetData sheetId="3"/>
      <sheetData sheetId="4"/>
      <sheetData sheetId="5">
        <row r="41">
          <cell r="P41">
            <v>3.5000000000000003E-2</v>
          </cell>
        </row>
        <row r="42">
          <cell r="P42">
            <v>2.681</v>
          </cell>
        </row>
        <row r="45">
          <cell r="P45">
            <v>3.3</v>
          </cell>
        </row>
        <row r="46">
          <cell r="P46">
            <v>3</v>
          </cell>
        </row>
        <row r="47">
          <cell r="P47">
            <v>578.23699999999997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5"/>
  <sheetViews>
    <sheetView tabSelected="1" zoomScaleNormal="100" workbookViewId="0">
      <selection activeCell="P9" sqref="P9:Q9"/>
    </sheetView>
  </sheetViews>
  <sheetFormatPr defaultColWidth="8.85546875" defaultRowHeight="15"/>
  <cols>
    <col min="1" max="1" width="6.28515625" style="336" customWidth="1"/>
    <col min="2" max="2" width="67.28515625" style="336" customWidth="1"/>
    <col min="3" max="3" width="10.42578125" style="336" customWidth="1"/>
    <col min="4" max="4" width="11.42578125" style="336" customWidth="1"/>
    <col min="5" max="5" width="8.42578125" style="336" customWidth="1"/>
    <col min="6" max="6" width="7" style="336" customWidth="1"/>
    <col min="7" max="7" width="7.28515625" style="336" customWidth="1"/>
    <col min="8" max="8" width="9.85546875" style="336" customWidth="1"/>
    <col min="9" max="9" width="8.140625" style="336" customWidth="1"/>
    <col min="10" max="10" width="7.7109375" style="336" customWidth="1"/>
    <col min="11" max="11" width="9.42578125" style="336" customWidth="1"/>
    <col min="12" max="12" width="7.7109375" style="336" customWidth="1"/>
    <col min="13" max="13" width="10.140625" style="336" customWidth="1"/>
    <col min="14" max="16" width="8.85546875" style="336" customWidth="1"/>
    <col min="17" max="17" width="7" style="336" customWidth="1"/>
    <col min="18" max="19" width="8" style="336" customWidth="1"/>
    <col min="20" max="20" width="7.28515625" style="336" customWidth="1"/>
    <col min="21" max="21" width="8.85546875" style="336" customWidth="1"/>
    <col min="22" max="23" width="8" style="336" customWidth="1"/>
    <col min="24" max="24" width="7.7109375" style="336" customWidth="1"/>
    <col min="25" max="16384" width="8.85546875" style="336"/>
  </cols>
  <sheetData>
    <row r="1" spans="1:24">
      <c r="A1" s="2"/>
      <c r="B1" s="2"/>
      <c r="C1" s="2"/>
      <c r="D1" s="3"/>
      <c r="E1" s="3"/>
      <c r="F1" s="4"/>
      <c r="G1" s="4"/>
      <c r="H1" s="4"/>
      <c r="I1" s="5"/>
      <c r="J1" s="4"/>
      <c r="K1" s="3"/>
      <c r="L1" s="4"/>
      <c r="M1" s="3"/>
      <c r="N1" s="4"/>
      <c r="O1" s="2"/>
      <c r="P1" s="2"/>
      <c r="Q1" s="4"/>
      <c r="R1" s="2"/>
      <c r="S1" s="1" t="s">
        <v>158</v>
      </c>
      <c r="T1" s="2"/>
      <c r="U1" s="2"/>
      <c r="V1" s="2"/>
      <c r="W1" s="2"/>
      <c r="X1" s="2"/>
    </row>
    <row r="2" spans="1:24">
      <c r="A2" s="2"/>
      <c r="B2" s="2"/>
      <c r="C2" s="2"/>
      <c r="D2" s="3"/>
      <c r="E2" s="3"/>
      <c r="F2" s="4"/>
      <c r="G2" s="337"/>
      <c r="H2" s="337"/>
      <c r="I2" s="338"/>
      <c r="J2" s="337"/>
      <c r="K2" s="3"/>
      <c r="L2" s="339"/>
      <c r="M2" s="339" t="s">
        <v>160</v>
      </c>
      <c r="N2" s="340"/>
      <c r="O2" s="340"/>
      <c r="P2" s="340"/>
      <c r="Q2" s="4"/>
      <c r="R2" s="2"/>
      <c r="S2" s="1" t="s">
        <v>159</v>
      </c>
      <c r="T2" s="2"/>
      <c r="U2" s="2"/>
      <c r="V2" s="2"/>
      <c r="W2" s="2"/>
      <c r="X2" s="2"/>
    </row>
    <row r="3" spans="1:24" ht="20.45" customHeight="1">
      <c r="A3" s="2"/>
      <c r="B3" s="2"/>
      <c r="C3" s="2"/>
      <c r="D3" s="3"/>
      <c r="E3" s="3"/>
      <c r="F3" s="4"/>
      <c r="G3" s="4"/>
      <c r="H3" s="4"/>
      <c r="I3" s="5"/>
      <c r="J3" s="4"/>
      <c r="K3" s="3"/>
      <c r="L3" s="4"/>
      <c r="M3" s="3"/>
      <c r="N3" s="340"/>
      <c r="O3" s="7"/>
      <c r="P3" s="4"/>
      <c r="Q3" s="4"/>
      <c r="R3" s="2"/>
      <c r="S3" s="1" t="s">
        <v>161</v>
      </c>
      <c r="T3" s="2"/>
      <c r="U3" s="2"/>
      <c r="V3" s="2"/>
      <c r="W3" s="2"/>
      <c r="X3" s="2"/>
    </row>
    <row r="4" spans="1:24" ht="18" customHeight="1">
      <c r="A4" s="2"/>
      <c r="B4" s="2"/>
      <c r="C4" s="2"/>
      <c r="D4" s="3"/>
      <c r="E4" s="3"/>
      <c r="F4" s="4"/>
      <c r="G4" s="4"/>
      <c r="H4" s="4"/>
      <c r="I4" s="5"/>
      <c r="J4" s="4"/>
      <c r="K4" s="3"/>
      <c r="L4" s="4"/>
      <c r="M4" s="3"/>
      <c r="N4" s="2"/>
      <c r="O4" s="4"/>
      <c r="P4" s="4"/>
      <c r="Q4" s="4"/>
      <c r="R4" s="2"/>
      <c r="S4" s="1" t="s">
        <v>261</v>
      </c>
      <c r="T4" s="2"/>
      <c r="U4" s="2"/>
      <c r="V4" s="2"/>
      <c r="W4" s="2"/>
      <c r="X4" s="2"/>
    </row>
    <row r="5" spans="1:24">
      <c r="A5" s="1"/>
      <c r="B5" s="2"/>
      <c r="C5" s="2"/>
      <c r="D5" s="3"/>
      <c r="E5" s="3"/>
      <c r="F5" s="4"/>
      <c r="G5" s="4"/>
      <c r="H5" s="4"/>
      <c r="I5" s="5"/>
      <c r="J5" s="4"/>
      <c r="K5" s="3"/>
      <c r="L5" s="4"/>
      <c r="M5" s="4"/>
      <c r="N5" s="4"/>
      <c r="O5" s="4"/>
      <c r="P5" s="3"/>
      <c r="Q5" s="4"/>
      <c r="R5" s="3"/>
      <c r="S5" s="3"/>
      <c r="T5" s="4"/>
      <c r="U5" s="3"/>
      <c r="V5" s="3"/>
      <c r="W5" s="3"/>
      <c r="X5" s="3"/>
    </row>
    <row r="6" spans="1:24" ht="18.75">
      <c r="A6" s="696" t="s">
        <v>162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2"/>
      <c r="V6" s="2"/>
      <c r="W6" s="2"/>
      <c r="X6" s="2"/>
    </row>
    <row r="7" spans="1:24" ht="15.75" thickBot="1">
      <c r="A7" s="1"/>
      <c r="B7" s="2"/>
      <c r="C7" s="2"/>
      <c r="D7" s="3"/>
      <c r="E7" s="3"/>
      <c r="F7" s="4"/>
      <c r="G7" s="4"/>
      <c r="H7" s="4"/>
      <c r="I7" s="5"/>
      <c r="J7" s="4"/>
      <c r="K7" s="3"/>
      <c r="L7" s="4"/>
      <c r="M7" s="4"/>
      <c r="N7" s="4"/>
      <c r="O7" s="4"/>
      <c r="P7" s="3"/>
      <c r="Q7" s="4"/>
      <c r="R7" s="6"/>
      <c r="S7" s="6"/>
      <c r="T7" s="4"/>
      <c r="U7" s="6"/>
      <c r="V7" s="7"/>
      <c r="W7" s="6" t="s">
        <v>0</v>
      </c>
      <c r="X7" s="6"/>
    </row>
    <row r="8" spans="1:24" ht="27.75" customHeight="1" thickBot="1">
      <c r="A8" s="697" t="s">
        <v>1</v>
      </c>
      <c r="B8" s="699" t="s">
        <v>2</v>
      </c>
      <c r="C8" s="699" t="s">
        <v>3</v>
      </c>
      <c r="D8" s="701" t="s">
        <v>4</v>
      </c>
      <c r="E8" s="703" t="s">
        <v>5</v>
      </c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5" t="s">
        <v>6</v>
      </c>
      <c r="S8" s="706"/>
      <c r="T8" s="706"/>
      <c r="U8" s="705" t="s">
        <v>7</v>
      </c>
      <c r="V8" s="706"/>
      <c r="W8" s="705" t="s">
        <v>8</v>
      </c>
      <c r="X8" s="719"/>
    </row>
    <row r="9" spans="1:24" ht="145.5" customHeight="1" thickBot="1">
      <c r="A9" s="698"/>
      <c r="B9" s="700"/>
      <c r="C9" s="700"/>
      <c r="D9" s="702"/>
      <c r="E9" s="703" t="s">
        <v>9</v>
      </c>
      <c r="F9" s="704"/>
      <c r="G9" s="704"/>
      <c r="H9" s="703" t="s">
        <v>10</v>
      </c>
      <c r="I9" s="704"/>
      <c r="J9" s="704"/>
      <c r="K9" s="703" t="s">
        <v>11</v>
      </c>
      <c r="L9" s="704"/>
      <c r="M9" s="704"/>
      <c r="N9" s="703" t="s">
        <v>12</v>
      </c>
      <c r="O9" s="721"/>
      <c r="P9" s="703" t="s">
        <v>13</v>
      </c>
      <c r="Q9" s="704"/>
      <c r="R9" s="707"/>
      <c r="S9" s="708"/>
      <c r="T9" s="708"/>
      <c r="U9" s="707"/>
      <c r="V9" s="708"/>
      <c r="W9" s="707"/>
      <c r="X9" s="720"/>
    </row>
    <row r="10" spans="1:24" ht="16.899999999999999" customHeight="1" thickBot="1">
      <c r="A10" s="698"/>
      <c r="B10" s="700"/>
      <c r="C10" s="700"/>
      <c r="D10" s="702"/>
      <c r="E10" s="379" t="s">
        <v>14</v>
      </c>
      <c r="F10" s="380" t="s">
        <v>15</v>
      </c>
      <c r="G10" s="380" t="s">
        <v>16</v>
      </c>
      <c r="H10" s="379" t="s">
        <v>14</v>
      </c>
      <c r="I10" s="381" t="s">
        <v>15</v>
      </c>
      <c r="J10" s="380" t="s">
        <v>16</v>
      </c>
      <c r="K10" s="379" t="s">
        <v>14</v>
      </c>
      <c r="L10" s="380" t="s">
        <v>15</v>
      </c>
      <c r="M10" s="380" t="s">
        <v>16</v>
      </c>
      <c r="N10" s="379" t="s">
        <v>4</v>
      </c>
      <c r="O10" s="380" t="s">
        <v>16</v>
      </c>
      <c r="P10" s="379" t="s">
        <v>4</v>
      </c>
      <c r="Q10" s="382" t="s">
        <v>17</v>
      </c>
      <c r="R10" s="379" t="s">
        <v>4</v>
      </c>
      <c r="S10" s="380" t="s">
        <v>15</v>
      </c>
      <c r="T10" s="380" t="s">
        <v>16</v>
      </c>
      <c r="U10" s="379" t="s">
        <v>4</v>
      </c>
      <c r="V10" s="383" t="s">
        <v>18</v>
      </c>
      <c r="W10" s="379" t="s">
        <v>4</v>
      </c>
      <c r="X10" s="383" t="s">
        <v>18</v>
      </c>
    </row>
    <row r="11" spans="1:24" ht="15.75" thickBot="1">
      <c r="A11" s="8" t="s">
        <v>19</v>
      </c>
      <c r="B11" s="9" t="s">
        <v>20</v>
      </c>
      <c r="C11" s="10" t="s">
        <v>21</v>
      </c>
      <c r="D11" s="11">
        <f>K11</f>
        <v>4344.7479999999996</v>
      </c>
      <c r="E11" s="11"/>
      <c r="F11" s="11"/>
      <c r="G11" s="11"/>
      <c r="H11" s="342"/>
      <c r="I11" s="343"/>
      <c r="J11" s="342"/>
      <c r="K11" s="344">
        <f>M11</f>
        <v>4344.7479999999996</v>
      </c>
      <c r="L11" s="12"/>
      <c r="M11" s="11">
        <f>M14+M21+M32+M34+M37+M39+M41+M43+M45+M47+M49+M51+M53+M55+M57+M59+M61+M63+M65+M67+M69</f>
        <v>4344.7479999999996</v>
      </c>
      <c r="N11" s="12"/>
      <c r="O11" s="12"/>
      <c r="P11" s="12"/>
      <c r="Q11" s="12"/>
      <c r="R11" s="12"/>
      <c r="S11" s="12"/>
      <c r="T11" s="12"/>
      <c r="U11" s="384"/>
      <c r="V11" s="384"/>
      <c r="W11" s="384"/>
      <c r="X11" s="385"/>
    </row>
    <row r="12" spans="1:24" s="16" customFormat="1">
      <c r="A12" s="709">
        <v>1</v>
      </c>
      <c r="B12" s="374" t="s">
        <v>22</v>
      </c>
      <c r="C12" s="13" t="s">
        <v>23</v>
      </c>
      <c r="D12" s="14">
        <f>K12</f>
        <v>3</v>
      </c>
      <c r="E12" s="15"/>
      <c r="F12" s="15"/>
      <c r="G12" s="15"/>
      <c r="H12" s="325"/>
      <c r="I12" s="345"/>
      <c r="J12" s="346"/>
      <c r="K12" s="326">
        <f>M12</f>
        <v>3</v>
      </c>
      <c r="L12" s="15"/>
      <c r="M12" s="386">
        <f>'[1]Приложение 2'!P12</f>
        <v>3</v>
      </c>
      <c r="N12" s="15"/>
      <c r="O12" s="15"/>
      <c r="P12" s="15"/>
      <c r="Q12" s="15"/>
      <c r="R12" s="15"/>
      <c r="S12" s="15"/>
      <c r="T12" s="15"/>
      <c r="U12" s="387"/>
      <c r="V12" s="387"/>
      <c r="W12" s="387"/>
      <c r="X12" s="388"/>
    </row>
    <row r="13" spans="1:24" s="19" customFormat="1">
      <c r="A13" s="710"/>
      <c r="B13" s="375"/>
      <c r="C13" s="17" t="s">
        <v>24</v>
      </c>
      <c r="D13" s="327">
        <f>K13</f>
        <v>0.05</v>
      </c>
      <c r="E13" s="327"/>
      <c r="F13" s="327"/>
      <c r="G13" s="327"/>
      <c r="H13" s="347"/>
      <c r="I13" s="348"/>
      <c r="J13" s="327"/>
      <c r="K13" s="334">
        <f t="shared" ref="K13:K76" si="0">M13</f>
        <v>0.05</v>
      </c>
      <c r="L13" s="18"/>
      <c r="M13" s="349">
        <f>M15+M17</f>
        <v>0.05</v>
      </c>
      <c r="N13" s="18"/>
      <c r="O13" s="18"/>
      <c r="P13" s="18"/>
      <c r="Q13" s="18"/>
      <c r="R13" s="18"/>
      <c r="S13" s="18"/>
      <c r="T13" s="18"/>
      <c r="U13" s="389"/>
      <c r="V13" s="389"/>
      <c r="W13" s="389"/>
      <c r="X13" s="390"/>
    </row>
    <row r="14" spans="1:24" s="19" customFormat="1">
      <c r="A14" s="711"/>
      <c r="B14" s="20" t="s">
        <v>25</v>
      </c>
      <c r="C14" s="17" t="s">
        <v>21</v>
      </c>
      <c r="D14" s="327">
        <f>K14</f>
        <v>33.11</v>
      </c>
      <c r="E14" s="18"/>
      <c r="F14" s="18"/>
      <c r="G14" s="18"/>
      <c r="H14" s="347"/>
      <c r="I14" s="350"/>
      <c r="J14" s="18"/>
      <c r="K14" s="334">
        <f t="shared" si="0"/>
        <v>33.11</v>
      </c>
      <c r="L14" s="18"/>
      <c r="M14" s="347">
        <f>M16+M18</f>
        <v>33.11</v>
      </c>
      <c r="N14" s="18"/>
      <c r="O14" s="18"/>
      <c r="P14" s="18"/>
      <c r="Q14" s="18"/>
      <c r="R14" s="18"/>
      <c r="S14" s="18"/>
      <c r="T14" s="18"/>
      <c r="U14" s="389"/>
      <c r="V14" s="389"/>
      <c r="W14" s="389"/>
      <c r="X14" s="390"/>
    </row>
    <row r="15" spans="1:24" s="19" customFormat="1">
      <c r="A15" s="712" t="s">
        <v>26</v>
      </c>
      <c r="B15" s="713" t="s">
        <v>27</v>
      </c>
      <c r="C15" s="21" t="s">
        <v>24</v>
      </c>
      <c r="D15" s="22">
        <f>K15</f>
        <v>0</v>
      </c>
      <c r="E15" s="24"/>
      <c r="F15" s="24"/>
      <c r="G15" s="24"/>
      <c r="H15" s="28"/>
      <c r="I15" s="351"/>
      <c r="J15" s="24"/>
      <c r="K15" s="326">
        <f t="shared" si="0"/>
        <v>0</v>
      </c>
      <c r="L15" s="25"/>
      <c r="M15" s="33">
        <v>0</v>
      </c>
      <c r="N15" s="24"/>
      <c r="O15" s="25"/>
      <c r="P15" s="24"/>
      <c r="Q15" s="24"/>
      <c r="R15" s="24"/>
      <c r="S15" s="24"/>
      <c r="T15" s="24"/>
      <c r="U15" s="391"/>
      <c r="V15" s="391"/>
      <c r="W15" s="391"/>
      <c r="X15" s="392"/>
    </row>
    <row r="16" spans="1:24" s="19" customFormat="1">
      <c r="A16" s="712"/>
      <c r="B16" s="713"/>
      <c r="C16" s="21" t="s">
        <v>21</v>
      </c>
      <c r="D16" s="22">
        <f t="shared" ref="D16:D19" si="1">K16</f>
        <v>0</v>
      </c>
      <c r="E16" s="24"/>
      <c r="F16" s="24"/>
      <c r="G16" s="24"/>
      <c r="H16" s="28"/>
      <c r="I16" s="351"/>
      <c r="J16" s="24"/>
      <c r="K16" s="326">
        <f t="shared" si="0"/>
        <v>0</v>
      </c>
      <c r="L16" s="25"/>
      <c r="M16" s="33">
        <v>0</v>
      </c>
      <c r="N16" s="24"/>
      <c r="O16" s="25"/>
      <c r="P16" s="24"/>
      <c r="Q16" s="24"/>
      <c r="R16" s="24"/>
      <c r="S16" s="24"/>
      <c r="T16" s="24"/>
      <c r="U16" s="391"/>
      <c r="V16" s="391"/>
      <c r="W16" s="391"/>
      <c r="X16" s="392"/>
    </row>
    <row r="17" spans="1:24" s="19" customFormat="1">
      <c r="A17" s="714" t="s">
        <v>165</v>
      </c>
      <c r="B17" s="713" t="s">
        <v>28</v>
      </c>
      <c r="C17" s="21" t="s">
        <v>24</v>
      </c>
      <c r="D17" s="68">
        <f t="shared" si="1"/>
        <v>0.05</v>
      </c>
      <c r="E17" s="328"/>
      <c r="F17" s="328"/>
      <c r="G17" s="24"/>
      <c r="H17" s="28"/>
      <c r="I17" s="351"/>
      <c r="J17" s="24"/>
      <c r="K17" s="331">
        <f t="shared" si="0"/>
        <v>0.05</v>
      </c>
      <c r="L17" s="25"/>
      <c r="M17" s="352">
        <f>'[1]Приложение 2'!P15</f>
        <v>0.05</v>
      </c>
      <c r="N17" s="24"/>
      <c r="O17" s="25"/>
      <c r="P17" s="24"/>
      <c r="Q17" s="24"/>
      <c r="R17" s="24"/>
      <c r="S17" s="24"/>
      <c r="T17" s="24"/>
      <c r="U17" s="391"/>
      <c r="V17" s="391"/>
      <c r="W17" s="391"/>
      <c r="X17" s="391"/>
    </row>
    <row r="18" spans="1:24" s="19" customFormat="1">
      <c r="A18" s="714"/>
      <c r="B18" s="713"/>
      <c r="C18" s="21" t="s">
        <v>21</v>
      </c>
      <c r="D18" s="68">
        <f t="shared" si="1"/>
        <v>33.11</v>
      </c>
      <c r="E18" s="329"/>
      <c r="F18" s="329"/>
      <c r="G18" s="24"/>
      <c r="H18" s="28"/>
      <c r="I18" s="351"/>
      <c r="J18" s="24"/>
      <c r="K18" s="331">
        <f t="shared" si="0"/>
        <v>33.11</v>
      </c>
      <c r="L18" s="25"/>
      <c r="M18" s="352">
        <f>'[1]Приложение 2'!P16</f>
        <v>33.11</v>
      </c>
      <c r="N18" s="24"/>
      <c r="O18" s="25"/>
      <c r="P18" s="24"/>
      <c r="Q18" s="24"/>
      <c r="R18" s="24"/>
      <c r="S18" s="24"/>
      <c r="T18" s="24"/>
      <c r="U18" s="391"/>
      <c r="V18" s="391"/>
      <c r="W18" s="391"/>
      <c r="X18" s="391"/>
    </row>
    <row r="19" spans="1:24" s="19" customFormat="1" ht="23.45" customHeight="1" thickBot="1">
      <c r="A19" s="393" t="s">
        <v>29</v>
      </c>
      <c r="B19" s="394" t="s">
        <v>30</v>
      </c>
      <c r="C19" s="395" t="s">
        <v>21</v>
      </c>
      <c r="D19" s="22">
        <f t="shared" si="1"/>
        <v>0</v>
      </c>
      <c r="E19" s="26"/>
      <c r="F19" s="27"/>
      <c r="G19" s="39"/>
      <c r="H19" s="353"/>
      <c r="I19" s="354"/>
      <c r="J19" s="39"/>
      <c r="K19" s="330">
        <f t="shared" si="0"/>
        <v>0</v>
      </c>
      <c r="L19" s="396"/>
      <c r="M19" s="397">
        <v>0</v>
      </c>
      <c r="N19" s="398"/>
      <c r="O19" s="396"/>
      <c r="P19" s="398"/>
      <c r="Q19" s="398"/>
      <c r="R19" s="398"/>
      <c r="S19" s="398"/>
      <c r="T19" s="398"/>
      <c r="U19" s="399"/>
      <c r="V19" s="399"/>
      <c r="W19" s="399"/>
      <c r="X19" s="400"/>
    </row>
    <row r="20" spans="1:24" s="19" customFormat="1">
      <c r="A20" s="715" t="s">
        <v>31</v>
      </c>
      <c r="B20" s="717" t="s">
        <v>32</v>
      </c>
      <c r="C20" s="29" t="s">
        <v>23</v>
      </c>
      <c r="D20" s="30">
        <f t="shared" ref="D20:D43" si="2">H20</f>
        <v>0</v>
      </c>
      <c r="E20" s="30"/>
      <c r="F20" s="30"/>
      <c r="G20" s="66"/>
      <c r="H20" s="66"/>
      <c r="I20" s="355"/>
      <c r="J20" s="66"/>
      <c r="K20" s="326">
        <f t="shared" si="0"/>
        <v>0</v>
      </c>
      <c r="L20" s="30"/>
      <c r="M20" s="31">
        <v>0</v>
      </c>
      <c r="N20" s="30"/>
      <c r="O20" s="30"/>
      <c r="P20" s="30"/>
      <c r="Q20" s="30"/>
      <c r="R20" s="30"/>
      <c r="S20" s="30"/>
      <c r="T20" s="30"/>
      <c r="U20" s="401"/>
      <c r="V20" s="401"/>
      <c r="W20" s="401"/>
      <c r="X20" s="402"/>
    </row>
    <row r="21" spans="1:24" s="19" customFormat="1">
      <c r="A21" s="716"/>
      <c r="B21" s="718"/>
      <c r="C21" s="32" t="s">
        <v>21</v>
      </c>
      <c r="D21" s="18">
        <f t="shared" si="2"/>
        <v>0</v>
      </c>
      <c r="E21" s="18"/>
      <c r="F21" s="18"/>
      <c r="G21" s="18"/>
      <c r="H21" s="18"/>
      <c r="I21" s="350"/>
      <c r="J21" s="18"/>
      <c r="K21" s="335">
        <f t="shared" si="0"/>
        <v>0</v>
      </c>
      <c r="L21" s="18"/>
      <c r="M21" s="18">
        <v>0</v>
      </c>
      <c r="N21" s="18"/>
      <c r="O21" s="18"/>
      <c r="P21" s="18"/>
      <c r="Q21" s="18"/>
      <c r="R21" s="18"/>
      <c r="S21" s="18"/>
      <c r="T21" s="18"/>
      <c r="U21" s="389"/>
      <c r="V21" s="389"/>
      <c r="W21" s="389"/>
      <c r="X21" s="390"/>
    </row>
    <row r="22" spans="1:24" s="19" customFormat="1">
      <c r="A22" s="716" t="s">
        <v>33</v>
      </c>
      <c r="B22" s="722" t="s">
        <v>34</v>
      </c>
      <c r="C22" s="21" t="s">
        <v>35</v>
      </c>
      <c r="D22" s="24">
        <f t="shared" si="2"/>
        <v>0</v>
      </c>
      <c r="E22" s="24"/>
      <c r="F22" s="24"/>
      <c r="G22" s="24"/>
      <c r="H22" s="24"/>
      <c r="I22" s="351"/>
      <c r="J22" s="24"/>
      <c r="K22" s="326">
        <f t="shared" si="0"/>
        <v>0</v>
      </c>
      <c r="L22" s="24"/>
      <c r="M22" s="33">
        <v>0</v>
      </c>
      <c r="N22" s="24"/>
      <c r="O22" s="34"/>
      <c r="P22" s="25"/>
      <c r="Q22" s="24"/>
      <c r="R22" s="24"/>
      <c r="S22" s="24"/>
      <c r="T22" s="24"/>
      <c r="U22" s="403"/>
      <c r="V22" s="391"/>
      <c r="W22" s="391"/>
      <c r="X22" s="392"/>
    </row>
    <row r="23" spans="1:24" s="19" customFormat="1">
      <c r="A23" s="716"/>
      <c r="B23" s="722"/>
      <c r="C23" s="21" t="s">
        <v>21</v>
      </c>
      <c r="D23" s="24">
        <f t="shared" si="2"/>
        <v>0</v>
      </c>
      <c r="E23" s="24"/>
      <c r="F23" s="24"/>
      <c r="G23" s="24"/>
      <c r="H23" s="24"/>
      <c r="I23" s="351"/>
      <c r="J23" s="24"/>
      <c r="K23" s="326">
        <f t="shared" si="0"/>
        <v>0</v>
      </c>
      <c r="L23" s="24"/>
      <c r="M23" s="33">
        <v>0</v>
      </c>
      <c r="N23" s="24"/>
      <c r="O23" s="34"/>
      <c r="P23" s="25"/>
      <c r="Q23" s="24"/>
      <c r="R23" s="24"/>
      <c r="S23" s="24"/>
      <c r="T23" s="24"/>
      <c r="U23" s="403"/>
      <c r="V23" s="391"/>
      <c r="W23" s="391"/>
      <c r="X23" s="392"/>
    </row>
    <row r="24" spans="1:24" s="19" customFormat="1">
      <c r="A24" s="716" t="s">
        <v>36</v>
      </c>
      <c r="B24" s="731" t="s">
        <v>37</v>
      </c>
      <c r="C24" s="21" t="s">
        <v>38</v>
      </c>
      <c r="D24" s="24">
        <f t="shared" si="2"/>
        <v>0</v>
      </c>
      <c r="E24" s="22"/>
      <c r="F24" s="22"/>
      <c r="G24" s="24"/>
      <c r="H24" s="22"/>
      <c r="I24" s="351"/>
      <c r="J24" s="24"/>
      <c r="K24" s="326">
        <f t="shared" si="0"/>
        <v>0</v>
      </c>
      <c r="L24" s="24"/>
      <c r="M24" s="23">
        <v>0</v>
      </c>
      <c r="N24" s="24"/>
      <c r="O24" s="34"/>
      <c r="P24" s="25"/>
      <c r="Q24" s="24"/>
      <c r="R24" s="24"/>
      <c r="S24" s="24"/>
      <c r="T24" s="24"/>
      <c r="U24" s="403"/>
      <c r="V24" s="391"/>
      <c r="W24" s="391"/>
      <c r="X24" s="392"/>
    </row>
    <row r="25" spans="1:24" s="19" customFormat="1" ht="18.600000000000001" customHeight="1">
      <c r="A25" s="716"/>
      <c r="B25" s="731"/>
      <c r="C25" s="21" t="s">
        <v>21</v>
      </c>
      <c r="D25" s="24">
        <f t="shared" si="2"/>
        <v>0</v>
      </c>
      <c r="E25" s="24"/>
      <c r="F25" s="24"/>
      <c r="G25" s="24"/>
      <c r="H25" s="24"/>
      <c r="I25" s="351"/>
      <c r="J25" s="24"/>
      <c r="K25" s="326">
        <f t="shared" si="0"/>
        <v>0</v>
      </c>
      <c r="L25" s="24"/>
      <c r="M25" s="33">
        <v>0</v>
      </c>
      <c r="N25" s="24"/>
      <c r="O25" s="34"/>
      <c r="P25" s="25"/>
      <c r="Q25" s="24"/>
      <c r="R25" s="24"/>
      <c r="S25" s="24"/>
      <c r="T25" s="24"/>
      <c r="U25" s="403"/>
      <c r="V25" s="391"/>
      <c r="W25" s="391"/>
      <c r="X25" s="392"/>
    </row>
    <row r="26" spans="1:24" s="19" customFormat="1">
      <c r="A26" s="716" t="s">
        <v>39</v>
      </c>
      <c r="B26" s="731" t="s">
        <v>40</v>
      </c>
      <c r="C26" s="21" t="s">
        <v>38</v>
      </c>
      <c r="D26" s="24">
        <f t="shared" si="2"/>
        <v>0</v>
      </c>
      <c r="E26" s="34"/>
      <c r="F26" s="34"/>
      <c r="G26" s="24"/>
      <c r="H26" s="34"/>
      <c r="I26" s="351"/>
      <c r="J26" s="24"/>
      <c r="K26" s="326">
        <f t="shared" si="0"/>
        <v>0</v>
      </c>
      <c r="L26" s="24"/>
      <c r="M26" s="35">
        <v>0</v>
      </c>
      <c r="N26" s="24"/>
      <c r="O26" s="34"/>
      <c r="P26" s="25"/>
      <c r="Q26" s="24"/>
      <c r="R26" s="24"/>
      <c r="S26" s="24"/>
      <c r="T26" s="24"/>
      <c r="U26" s="403"/>
      <c r="V26" s="391"/>
      <c r="W26" s="391"/>
      <c r="X26" s="392"/>
    </row>
    <row r="27" spans="1:24" s="19" customFormat="1">
      <c r="A27" s="716"/>
      <c r="B27" s="731"/>
      <c r="C27" s="21" t="s">
        <v>21</v>
      </c>
      <c r="D27" s="24">
        <f t="shared" si="2"/>
        <v>0</v>
      </c>
      <c r="E27" s="34"/>
      <c r="F27" s="34"/>
      <c r="G27" s="24"/>
      <c r="H27" s="34"/>
      <c r="I27" s="351"/>
      <c r="J27" s="24"/>
      <c r="K27" s="326">
        <f t="shared" si="0"/>
        <v>0</v>
      </c>
      <c r="L27" s="24"/>
      <c r="M27" s="35">
        <v>0</v>
      </c>
      <c r="N27" s="24"/>
      <c r="O27" s="34"/>
      <c r="P27" s="25"/>
      <c r="Q27" s="24"/>
      <c r="R27" s="24"/>
      <c r="S27" s="24"/>
      <c r="T27" s="24"/>
      <c r="U27" s="403"/>
      <c r="V27" s="391"/>
      <c r="W27" s="391"/>
      <c r="X27" s="392"/>
    </row>
    <row r="28" spans="1:24" s="19" customFormat="1">
      <c r="A28" s="716" t="s">
        <v>41</v>
      </c>
      <c r="B28" s="722" t="s">
        <v>42</v>
      </c>
      <c r="C28" s="21" t="s">
        <v>43</v>
      </c>
      <c r="D28" s="24">
        <f t="shared" si="2"/>
        <v>0</v>
      </c>
      <c r="E28" s="34"/>
      <c r="F28" s="34"/>
      <c r="G28" s="24"/>
      <c r="H28" s="34"/>
      <c r="I28" s="351"/>
      <c r="J28" s="24"/>
      <c r="K28" s="326">
        <f t="shared" si="0"/>
        <v>0</v>
      </c>
      <c r="L28" s="24"/>
      <c r="M28" s="35">
        <v>0</v>
      </c>
      <c r="N28" s="24"/>
      <c r="O28" s="34"/>
      <c r="P28" s="25"/>
      <c r="Q28" s="24"/>
      <c r="R28" s="24"/>
      <c r="S28" s="24"/>
      <c r="T28" s="24"/>
      <c r="U28" s="403"/>
      <c r="V28" s="391"/>
      <c r="W28" s="391"/>
      <c r="X28" s="392"/>
    </row>
    <row r="29" spans="1:24" s="19" customFormat="1">
      <c r="A29" s="716"/>
      <c r="B29" s="722"/>
      <c r="C29" s="21" t="s">
        <v>21</v>
      </c>
      <c r="D29" s="24">
        <f t="shared" si="2"/>
        <v>0</v>
      </c>
      <c r="E29" s="24"/>
      <c r="F29" s="24"/>
      <c r="G29" s="24"/>
      <c r="H29" s="24"/>
      <c r="I29" s="351"/>
      <c r="J29" s="24"/>
      <c r="K29" s="326">
        <f t="shared" si="0"/>
        <v>0</v>
      </c>
      <c r="L29" s="24"/>
      <c r="M29" s="33">
        <v>0</v>
      </c>
      <c r="N29" s="24"/>
      <c r="O29" s="34"/>
      <c r="P29" s="25"/>
      <c r="Q29" s="24"/>
      <c r="R29" s="24"/>
      <c r="S29" s="24"/>
      <c r="T29" s="24"/>
      <c r="U29" s="403"/>
      <c r="V29" s="391"/>
      <c r="W29" s="391"/>
      <c r="X29" s="392"/>
    </row>
    <row r="30" spans="1:24" s="19" customFormat="1" ht="22.9" customHeight="1" thickBot="1">
      <c r="A30" s="36" t="s">
        <v>44</v>
      </c>
      <c r="B30" s="37" t="s">
        <v>45</v>
      </c>
      <c r="C30" s="38" t="s">
        <v>21</v>
      </c>
      <c r="D30" s="39">
        <f t="shared" si="2"/>
        <v>0</v>
      </c>
      <c r="E30" s="39"/>
      <c r="F30" s="39"/>
      <c r="G30" s="39"/>
      <c r="H30" s="39"/>
      <c r="I30" s="354"/>
      <c r="J30" s="39"/>
      <c r="K30" s="330">
        <f t="shared" si="0"/>
        <v>0</v>
      </c>
      <c r="L30" s="39"/>
      <c r="M30" s="40">
        <v>0</v>
      </c>
      <c r="N30" s="39"/>
      <c r="O30" s="41"/>
      <c r="P30" s="42"/>
      <c r="Q30" s="39"/>
      <c r="R30" s="39"/>
      <c r="S30" s="39"/>
      <c r="T30" s="39"/>
      <c r="U30" s="404"/>
      <c r="V30" s="405"/>
      <c r="W30" s="405"/>
      <c r="X30" s="406"/>
    </row>
    <row r="31" spans="1:24" s="19" customFormat="1">
      <c r="A31" s="723" t="s">
        <v>46</v>
      </c>
      <c r="B31" s="725" t="s">
        <v>47</v>
      </c>
      <c r="C31" s="43" t="s">
        <v>48</v>
      </c>
      <c r="D31" s="58">
        <f>M31</f>
        <v>0.24000000000000002</v>
      </c>
      <c r="E31" s="58"/>
      <c r="F31" s="58"/>
      <c r="G31" s="46"/>
      <c r="H31" s="58"/>
      <c r="I31" s="355"/>
      <c r="J31" s="46"/>
      <c r="K31" s="331">
        <f>M31</f>
        <v>0.24000000000000002</v>
      </c>
      <c r="L31" s="47"/>
      <c r="M31" s="59">
        <f>'[1]Приложение 2'!N41</f>
        <v>0.24000000000000002</v>
      </c>
      <c r="N31" s="46"/>
      <c r="O31" s="47"/>
      <c r="P31" s="46"/>
      <c r="Q31" s="46"/>
      <c r="R31" s="46"/>
      <c r="S31" s="46"/>
      <c r="T31" s="46"/>
      <c r="U31" s="407"/>
      <c r="V31" s="407"/>
      <c r="W31" s="407"/>
      <c r="X31" s="408"/>
    </row>
    <row r="32" spans="1:24" s="19" customFormat="1" ht="15.75" thickBot="1">
      <c r="A32" s="724"/>
      <c r="B32" s="726"/>
      <c r="C32" s="48" t="s">
        <v>21</v>
      </c>
      <c r="D32" s="60">
        <f t="shared" ref="D32:D41" si="3">K32</f>
        <v>98.668000000000006</v>
      </c>
      <c r="E32" s="60"/>
      <c r="F32" s="60"/>
      <c r="G32" s="60"/>
      <c r="H32" s="60"/>
      <c r="I32" s="354"/>
      <c r="J32" s="51"/>
      <c r="K32" s="332">
        <f>M32</f>
        <v>98.668000000000006</v>
      </c>
      <c r="L32" s="52"/>
      <c r="M32" s="61">
        <f>'[1]Приложение 2'!P42</f>
        <v>98.668000000000006</v>
      </c>
      <c r="N32" s="51"/>
      <c r="O32" s="52"/>
      <c r="P32" s="51"/>
      <c r="Q32" s="51"/>
      <c r="R32" s="51"/>
      <c r="S32" s="51"/>
      <c r="T32" s="51"/>
      <c r="U32" s="409"/>
      <c r="V32" s="409"/>
      <c r="W32" s="409"/>
      <c r="X32" s="410"/>
    </row>
    <row r="33" spans="1:24" s="19" customFormat="1">
      <c r="A33" s="727" t="s">
        <v>49</v>
      </c>
      <c r="B33" s="729" t="s">
        <v>50</v>
      </c>
      <c r="C33" s="53" t="s">
        <v>24</v>
      </c>
      <c r="D33" s="54">
        <f t="shared" si="3"/>
        <v>0.97000000000000008</v>
      </c>
      <c r="E33" s="54"/>
      <c r="F33" s="54"/>
      <c r="G33" s="54"/>
      <c r="H33" s="54"/>
      <c r="I33" s="356"/>
      <c r="J33" s="54"/>
      <c r="K33" s="331">
        <f t="shared" si="0"/>
        <v>0.97000000000000008</v>
      </c>
      <c r="L33" s="357"/>
      <c r="M33" s="411">
        <f>'[1]Приложение 2'!P49</f>
        <v>0.97000000000000008</v>
      </c>
      <c r="N33" s="56"/>
      <c r="O33" s="13"/>
      <c r="P33" s="56"/>
      <c r="Q33" s="56"/>
      <c r="R33" s="56"/>
      <c r="S33" s="56"/>
      <c r="T33" s="56"/>
      <c r="U33" s="412"/>
      <c r="V33" s="412"/>
      <c r="W33" s="412"/>
      <c r="X33" s="413"/>
    </row>
    <row r="34" spans="1:24" s="19" customFormat="1" ht="15.75" thickBot="1">
      <c r="A34" s="728"/>
      <c r="B34" s="730"/>
      <c r="C34" s="38" t="s">
        <v>21</v>
      </c>
      <c r="D34" s="57">
        <f t="shared" si="3"/>
        <v>244.39999999999998</v>
      </c>
      <c r="E34" s="39"/>
      <c r="F34" s="39"/>
      <c r="G34" s="39"/>
      <c r="H34" s="57"/>
      <c r="I34" s="354"/>
      <c r="J34" s="39"/>
      <c r="K34" s="332">
        <f t="shared" si="0"/>
        <v>244.39999999999998</v>
      </c>
      <c r="L34" s="42"/>
      <c r="M34" s="63">
        <f>'[1]Приложение 2'!P50</f>
        <v>244.39999999999998</v>
      </c>
      <c r="N34" s="39"/>
      <c r="O34" s="42"/>
      <c r="P34" s="39"/>
      <c r="Q34" s="39"/>
      <c r="R34" s="39"/>
      <c r="S34" s="39"/>
      <c r="T34" s="39"/>
      <c r="U34" s="405"/>
      <c r="V34" s="405"/>
      <c r="W34" s="405"/>
      <c r="X34" s="406"/>
    </row>
    <row r="35" spans="1:24" s="19" customFormat="1">
      <c r="A35" s="723" t="s">
        <v>51</v>
      </c>
      <c r="B35" s="736" t="s">
        <v>52</v>
      </c>
      <c r="C35" s="43" t="s">
        <v>24</v>
      </c>
      <c r="D35" s="59">
        <f t="shared" si="3"/>
        <v>16.02</v>
      </c>
      <c r="E35" s="58"/>
      <c r="F35" s="58"/>
      <c r="G35" s="58"/>
      <c r="H35" s="58"/>
      <c r="I35" s="355"/>
      <c r="J35" s="46"/>
      <c r="K35" s="331">
        <f t="shared" si="0"/>
        <v>16.02</v>
      </c>
      <c r="L35" s="47"/>
      <c r="M35" s="59">
        <f>'[1]Приложение 2'!P67</f>
        <v>16.02</v>
      </c>
      <c r="N35" s="46"/>
      <c r="O35" s="47"/>
      <c r="P35" s="46"/>
      <c r="Q35" s="46"/>
      <c r="R35" s="46"/>
      <c r="S35" s="46"/>
      <c r="T35" s="46"/>
      <c r="U35" s="407"/>
      <c r="V35" s="407"/>
      <c r="W35" s="407"/>
      <c r="X35" s="408"/>
    </row>
    <row r="36" spans="1:24" s="19" customFormat="1">
      <c r="A36" s="712"/>
      <c r="B36" s="737"/>
      <c r="C36" s="21" t="s">
        <v>53</v>
      </c>
      <c r="D36" s="23">
        <f t="shared" si="3"/>
        <v>13</v>
      </c>
      <c r="E36" s="34"/>
      <c r="F36" s="34"/>
      <c r="G36" s="24"/>
      <c r="H36" s="34"/>
      <c r="I36" s="351"/>
      <c r="J36" s="24"/>
      <c r="K36" s="326">
        <f t="shared" si="0"/>
        <v>13</v>
      </c>
      <c r="L36" s="25"/>
      <c r="M36" s="45">
        <f>'[1]Приложение 2'!P68</f>
        <v>13</v>
      </c>
      <c r="N36" s="24"/>
      <c r="O36" s="25"/>
      <c r="P36" s="24"/>
      <c r="Q36" s="24"/>
      <c r="R36" s="24"/>
      <c r="S36" s="24"/>
      <c r="T36" s="24"/>
      <c r="U36" s="391"/>
      <c r="V36" s="391"/>
      <c r="W36" s="391"/>
      <c r="X36" s="392"/>
    </row>
    <row r="37" spans="1:24" s="19" customFormat="1" ht="15.75" thickBot="1">
      <c r="A37" s="724"/>
      <c r="B37" s="738"/>
      <c r="C37" s="48" t="s">
        <v>21</v>
      </c>
      <c r="D37" s="61">
        <f t="shared" si="3"/>
        <v>2806.7099999999996</v>
      </c>
      <c r="E37" s="60"/>
      <c r="F37" s="60"/>
      <c r="G37" s="51"/>
      <c r="H37" s="60"/>
      <c r="I37" s="354"/>
      <c r="J37" s="51"/>
      <c r="K37" s="332">
        <f t="shared" si="0"/>
        <v>2806.7099999999996</v>
      </c>
      <c r="L37" s="52"/>
      <c r="M37" s="59">
        <f>'[1]Приложение 2'!P69</f>
        <v>2806.7099999999996</v>
      </c>
      <c r="N37" s="51"/>
      <c r="O37" s="52"/>
      <c r="P37" s="51"/>
      <c r="Q37" s="51"/>
      <c r="R37" s="51"/>
      <c r="S37" s="51"/>
      <c r="T37" s="51"/>
      <c r="U37" s="409"/>
      <c r="V37" s="409"/>
      <c r="W37" s="409"/>
      <c r="X37" s="410"/>
    </row>
    <row r="38" spans="1:24" s="19" customFormat="1">
      <c r="A38" s="727" t="s">
        <v>54</v>
      </c>
      <c r="B38" s="739" t="s">
        <v>55</v>
      </c>
      <c r="C38" s="53" t="s">
        <v>24</v>
      </c>
      <c r="D38" s="54">
        <f t="shared" si="3"/>
        <v>8.4000000000000005E-2</v>
      </c>
      <c r="E38" s="56"/>
      <c r="F38" s="56"/>
      <c r="G38" s="56"/>
      <c r="H38" s="56"/>
      <c r="I38" s="355"/>
      <c r="J38" s="56"/>
      <c r="K38" s="331">
        <f>M38</f>
        <v>8.4000000000000005E-2</v>
      </c>
      <c r="L38" s="13"/>
      <c r="M38" s="89">
        <v>8.4000000000000005E-2</v>
      </c>
      <c r="N38" s="56"/>
      <c r="O38" s="13"/>
      <c r="P38" s="56"/>
      <c r="Q38" s="56"/>
      <c r="R38" s="56"/>
      <c r="S38" s="56"/>
      <c r="T38" s="56"/>
      <c r="U38" s="412"/>
      <c r="V38" s="412"/>
      <c r="W38" s="412"/>
      <c r="X38" s="413"/>
    </row>
    <row r="39" spans="1:24" s="19" customFormat="1" ht="15.75" thickBot="1">
      <c r="A39" s="728"/>
      <c r="B39" s="740"/>
      <c r="C39" s="38" t="s">
        <v>21</v>
      </c>
      <c r="D39" s="57">
        <f t="shared" si="3"/>
        <v>28.85</v>
      </c>
      <c r="E39" s="39"/>
      <c r="F39" s="39"/>
      <c r="G39" s="39"/>
      <c r="H39" s="39"/>
      <c r="I39" s="354"/>
      <c r="J39" s="39"/>
      <c r="K39" s="332">
        <f t="shared" si="0"/>
        <v>28.85</v>
      </c>
      <c r="L39" s="42"/>
      <c r="M39" s="63">
        <v>28.85</v>
      </c>
      <c r="N39" s="39"/>
      <c r="O39" s="42"/>
      <c r="P39" s="39"/>
      <c r="Q39" s="39"/>
      <c r="R39" s="39"/>
      <c r="S39" s="39"/>
      <c r="T39" s="39"/>
      <c r="U39" s="405"/>
      <c r="V39" s="405"/>
      <c r="W39" s="405"/>
      <c r="X39" s="406"/>
    </row>
    <row r="40" spans="1:24" s="19" customFormat="1">
      <c r="A40" s="723" t="s">
        <v>56</v>
      </c>
      <c r="B40" s="736" t="s">
        <v>57</v>
      </c>
      <c r="C40" s="43" t="s">
        <v>24</v>
      </c>
      <c r="D40" s="58">
        <f t="shared" si="3"/>
        <v>1.4999999999999999E-2</v>
      </c>
      <c r="E40" s="46"/>
      <c r="F40" s="46"/>
      <c r="G40" s="46"/>
      <c r="H40" s="58"/>
      <c r="I40" s="355"/>
      <c r="J40" s="46"/>
      <c r="K40" s="331">
        <f t="shared" si="0"/>
        <v>1.4999999999999999E-2</v>
      </c>
      <c r="L40" s="47"/>
      <c r="M40" s="59">
        <v>1.4999999999999999E-2</v>
      </c>
      <c r="N40" s="46"/>
      <c r="O40" s="47"/>
      <c r="P40" s="46"/>
      <c r="Q40" s="46"/>
      <c r="R40" s="46"/>
      <c r="S40" s="46"/>
      <c r="T40" s="46"/>
      <c r="U40" s="407"/>
      <c r="V40" s="407"/>
      <c r="W40" s="407"/>
      <c r="X40" s="408"/>
    </row>
    <row r="41" spans="1:24" s="19" customFormat="1" ht="18" customHeight="1" thickBot="1">
      <c r="A41" s="728"/>
      <c r="B41" s="740"/>
      <c r="C41" s="38" t="s">
        <v>21</v>
      </c>
      <c r="D41" s="58">
        <f t="shared" si="3"/>
        <v>6.4</v>
      </c>
      <c r="E41" s="39"/>
      <c r="F41" s="39"/>
      <c r="G41" s="39"/>
      <c r="H41" s="57"/>
      <c r="I41" s="354"/>
      <c r="J41" s="39"/>
      <c r="K41" s="332">
        <f t="shared" si="0"/>
        <v>6.4</v>
      </c>
      <c r="L41" s="42"/>
      <c r="M41" s="63">
        <v>6.4</v>
      </c>
      <c r="N41" s="39"/>
      <c r="O41" s="42"/>
      <c r="P41" s="39"/>
      <c r="Q41" s="39"/>
      <c r="R41" s="39"/>
      <c r="S41" s="39"/>
      <c r="T41" s="39"/>
      <c r="U41" s="405"/>
      <c r="V41" s="405"/>
      <c r="W41" s="405"/>
      <c r="X41" s="406"/>
    </row>
    <row r="42" spans="1:24" s="19" customFormat="1">
      <c r="A42" s="723" t="s">
        <v>58</v>
      </c>
      <c r="B42" s="725" t="s">
        <v>59</v>
      </c>
      <c r="C42" s="43" t="s">
        <v>43</v>
      </c>
      <c r="D42" s="46">
        <f t="shared" si="2"/>
        <v>0</v>
      </c>
      <c r="E42" s="46"/>
      <c r="F42" s="46"/>
      <c r="G42" s="46"/>
      <c r="H42" s="46"/>
      <c r="I42" s="355"/>
      <c r="J42" s="46"/>
      <c r="K42" s="326">
        <f t="shared" si="0"/>
        <v>0</v>
      </c>
      <c r="L42" s="47"/>
      <c r="M42" s="64">
        <v>0</v>
      </c>
      <c r="N42" s="46"/>
      <c r="O42" s="47"/>
      <c r="P42" s="46"/>
      <c r="Q42" s="46"/>
      <c r="R42" s="46"/>
      <c r="S42" s="46"/>
      <c r="T42" s="46"/>
      <c r="U42" s="407"/>
      <c r="V42" s="407"/>
      <c r="W42" s="407"/>
      <c r="X42" s="408"/>
    </row>
    <row r="43" spans="1:24" s="19" customFormat="1" ht="15.75" thickBot="1">
      <c r="A43" s="724"/>
      <c r="B43" s="726"/>
      <c r="C43" s="48" t="s">
        <v>21</v>
      </c>
      <c r="D43" s="49">
        <f t="shared" si="2"/>
        <v>0</v>
      </c>
      <c r="E43" s="49"/>
      <c r="F43" s="49"/>
      <c r="G43" s="49"/>
      <c r="H43" s="49"/>
      <c r="I43" s="354"/>
      <c r="J43" s="51"/>
      <c r="K43" s="330">
        <f t="shared" si="0"/>
        <v>0</v>
      </c>
      <c r="L43" s="52"/>
      <c r="M43" s="50">
        <v>0</v>
      </c>
      <c r="N43" s="51"/>
      <c r="O43" s="52"/>
      <c r="P43" s="51"/>
      <c r="Q43" s="51"/>
      <c r="R43" s="51"/>
      <c r="S43" s="51"/>
      <c r="T43" s="51"/>
      <c r="U43" s="409"/>
      <c r="V43" s="409"/>
      <c r="W43" s="409"/>
      <c r="X43" s="410"/>
    </row>
    <row r="44" spans="1:24" s="19" customFormat="1">
      <c r="A44" s="727" t="s">
        <v>60</v>
      </c>
      <c r="B44" s="732" t="s">
        <v>61</v>
      </c>
      <c r="C44" s="53" t="s">
        <v>43</v>
      </c>
      <c r="D44" s="56">
        <v>0</v>
      </c>
      <c r="E44" s="30"/>
      <c r="F44" s="30"/>
      <c r="G44" s="56"/>
      <c r="H44" s="30"/>
      <c r="I44" s="355"/>
      <c r="J44" s="56"/>
      <c r="K44" s="326">
        <f t="shared" si="0"/>
        <v>0</v>
      </c>
      <c r="L44" s="13"/>
      <c r="M44" s="31">
        <v>0</v>
      </c>
      <c r="N44" s="56"/>
      <c r="O44" s="13"/>
      <c r="P44" s="56"/>
      <c r="Q44" s="56"/>
      <c r="R44" s="56"/>
      <c r="S44" s="56"/>
      <c r="T44" s="56"/>
      <c r="U44" s="412"/>
      <c r="V44" s="412"/>
      <c r="W44" s="412"/>
      <c r="X44" s="413"/>
    </row>
    <row r="45" spans="1:24" s="19" customFormat="1" ht="15.75" thickBot="1">
      <c r="A45" s="728"/>
      <c r="B45" s="733"/>
      <c r="C45" s="38" t="s">
        <v>21</v>
      </c>
      <c r="D45" s="39">
        <v>0</v>
      </c>
      <c r="E45" s="41"/>
      <c r="F45" s="41"/>
      <c r="G45" s="39"/>
      <c r="H45" s="41"/>
      <c r="I45" s="354"/>
      <c r="J45" s="39"/>
      <c r="K45" s="330">
        <f t="shared" si="0"/>
        <v>0</v>
      </c>
      <c r="L45" s="42"/>
      <c r="M45" s="65">
        <v>0</v>
      </c>
      <c r="N45" s="39"/>
      <c r="O45" s="42"/>
      <c r="P45" s="39"/>
      <c r="Q45" s="39"/>
      <c r="R45" s="39"/>
      <c r="S45" s="39"/>
      <c r="T45" s="39"/>
      <c r="U45" s="405"/>
      <c r="V45" s="405"/>
      <c r="W45" s="405"/>
      <c r="X45" s="406"/>
    </row>
    <row r="46" spans="1:24" s="19" customFormat="1">
      <c r="A46" s="723" t="s">
        <v>62</v>
      </c>
      <c r="B46" s="734" t="s">
        <v>63</v>
      </c>
      <c r="C46" s="43" t="s">
        <v>48</v>
      </c>
      <c r="D46" s="58">
        <f t="shared" ref="D46:D57" si="4">K46</f>
        <v>0.36199999999999999</v>
      </c>
      <c r="E46" s="46"/>
      <c r="F46" s="46"/>
      <c r="G46" s="46"/>
      <c r="H46" s="46"/>
      <c r="I46" s="355"/>
      <c r="J46" s="46"/>
      <c r="K46" s="331">
        <f>M46</f>
        <v>0.36199999999999999</v>
      </c>
      <c r="L46" s="47"/>
      <c r="M46" s="64">
        <v>0.36199999999999999</v>
      </c>
      <c r="N46" s="46"/>
      <c r="O46" s="47"/>
      <c r="P46" s="46"/>
      <c r="Q46" s="46"/>
      <c r="R46" s="46"/>
      <c r="S46" s="46"/>
      <c r="T46" s="46"/>
      <c r="U46" s="407"/>
      <c r="V46" s="407"/>
      <c r="W46" s="407"/>
      <c r="X46" s="408"/>
    </row>
    <row r="47" spans="1:24" s="19" customFormat="1" ht="15.75" thickBot="1">
      <c r="A47" s="724"/>
      <c r="B47" s="735"/>
      <c r="C47" s="48" t="s">
        <v>21</v>
      </c>
      <c r="D47" s="60">
        <f t="shared" si="4"/>
        <v>400.94</v>
      </c>
      <c r="E47" s="51"/>
      <c r="F47" s="51"/>
      <c r="G47" s="51"/>
      <c r="H47" s="51"/>
      <c r="I47" s="354"/>
      <c r="J47" s="51"/>
      <c r="K47" s="332">
        <f t="shared" si="0"/>
        <v>400.94</v>
      </c>
      <c r="L47" s="52"/>
      <c r="M47" s="59">
        <v>400.94</v>
      </c>
      <c r="N47" s="51"/>
      <c r="O47" s="52"/>
      <c r="P47" s="51"/>
      <c r="Q47" s="51"/>
      <c r="R47" s="51"/>
      <c r="S47" s="51"/>
      <c r="T47" s="51"/>
      <c r="U47" s="409"/>
      <c r="V47" s="409"/>
      <c r="W47" s="409"/>
      <c r="X47" s="410"/>
    </row>
    <row r="48" spans="1:24" s="19" customFormat="1">
      <c r="A48" s="727" t="s">
        <v>64</v>
      </c>
      <c r="B48" s="745" t="s">
        <v>166</v>
      </c>
      <c r="C48" s="53" t="s">
        <v>43</v>
      </c>
      <c r="D48" s="55">
        <f t="shared" si="4"/>
        <v>40</v>
      </c>
      <c r="E48" s="30"/>
      <c r="F48" s="30"/>
      <c r="G48" s="56"/>
      <c r="H48" s="30"/>
      <c r="I48" s="355"/>
      <c r="J48" s="56"/>
      <c r="K48" s="326">
        <f t="shared" si="0"/>
        <v>40</v>
      </c>
      <c r="L48" s="13"/>
      <c r="M48" s="31">
        <v>40</v>
      </c>
      <c r="N48" s="56"/>
      <c r="O48" s="13"/>
      <c r="P48" s="56"/>
      <c r="Q48" s="56"/>
      <c r="R48" s="56"/>
      <c r="S48" s="56"/>
      <c r="T48" s="56"/>
      <c r="U48" s="412"/>
      <c r="V48" s="412"/>
      <c r="W48" s="412"/>
      <c r="X48" s="413"/>
    </row>
    <row r="49" spans="1:24" s="19" customFormat="1" ht="15.75" thickBot="1">
      <c r="A49" s="728"/>
      <c r="B49" s="746"/>
      <c r="C49" s="38" t="s">
        <v>21</v>
      </c>
      <c r="D49" s="57">
        <f t="shared" si="4"/>
        <v>191.8</v>
      </c>
      <c r="E49" s="57"/>
      <c r="F49" s="57"/>
      <c r="G49" s="57"/>
      <c r="H49" s="57"/>
      <c r="I49" s="354"/>
      <c r="J49" s="39"/>
      <c r="K49" s="331">
        <f t="shared" si="0"/>
        <v>191.8</v>
      </c>
      <c r="L49" s="42"/>
      <c r="M49" s="63">
        <v>191.8</v>
      </c>
      <c r="N49" s="39"/>
      <c r="O49" s="42"/>
      <c r="P49" s="39"/>
      <c r="Q49" s="39"/>
      <c r="R49" s="39"/>
      <c r="S49" s="39"/>
      <c r="T49" s="39"/>
      <c r="U49" s="405"/>
      <c r="V49" s="405"/>
      <c r="W49" s="405"/>
      <c r="X49" s="406"/>
    </row>
    <row r="50" spans="1:24" s="19" customFormat="1">
      <c r="A50" s="723" t="s">
        <v>65</v>
      </c>
      <c r="B50" s="747" t="s">
        <v>66</v>
      </c>
      <c r="C50" s="43" t="s">
        <v>43</v>
      </c>
      <c r="D50" s="44">
        <f t="shared" si="4"/>
        <v>44</v>
      </c>
      <c r="E50" s="66"/>
      <c r="F50" s="66"/>
      <c r="G50" s="46"/>
      <c r="H50" s="66"/>
      <c r="I50" s="355"/>
      <c r="J50" s="46"/>
      <c r="K50" s="326">
        <f t="shared" si="0"/>
        <v>44</v>
      </c>
      <c r="L50" s="47"/>
      <c r="M50" s="325">
        <f>'[1]Приложение 2'!P85</f>
        <v>44</v>
      </c>
      <c r="N50" s="46"/>
      <c r="O50" s="47"/>
      <c r="P50" s="46"/>
      <c r="Q50" s="46"/>
      <c r="R50" s="46"/>
      <c r="S50" s="46"/>
      <c r="T50" s="46"/>
      <c r="U50" s="407"/>
      <c r="V50" s="407"/>
      <c r="W50" s="407"/>
      <c r="X50" s="408"/>
    </row>
    <row r="51" spans="1:24" s="19" customFormat="1" ht="15.75" thickBot="1">
      <c r="A51" s="724"/>
      <c r="B51" s="748"/>
      <c r="C51" s="48" t="s">
        <v>21</v>
      </c>
      <c r="D51" s="60">
        <f t="shared" si="4"/>
        <v>200.63</v>
      </c>
      <c r="E51" s="60"/>
      <c r="F51" s="60"/>
      <c r="G51" s="60"/>
      <c r="H51" s="60"/>
      <c r="I51" s="354"/>
      <c r="J51" s="60"/>
      <c r="K51" s="331">
        <f t="shared" si="0"/>
        <v>200.63</v>
      </c>
      <c r="L51" s="52"/>
      <c r="M51" s="358">
        <f>'[1]Приложение 2'!P86</f>
        <v>200.63</v>
      </c>
      <c r="N51" s="51"/>
      <c r="O51" s="52"/>
      <c r="P51" s="51"/>
      <c r="Q51" s="51"/>
      <c r="R51" s="51"/>
      <c r="S51" s="51"/>
      <c r="T51" s="51"/>
      <c r="U51" s="409"/>
      <c r="V51" s="409"/>
      <c r="W51" s="409"/>
      <c r="X51" s="410"/>
    </row>
    <row r="52" spans="1:24" s="19" customFormat="1">
      <c r="A52" s="727" t="s">
        <v>67</v>
      </c>
      <c r="B52" s="745" t="s">
        <v>167</v>
      </c>
      <c r="C52" s="53" t="s">
        <v>43</v>
      </c>
      <c r="D52" s="55">
        <f t="shared" si="4"/>
        <v>34</v>
      </c>
      <c r="E52" s="30"/>
      <c r="F52" s="30"/>
      <c r="G52" s="56"/>
      <c r="H52" s="30"/>
      <c r="I52" s="355"/>
      <c r="J52" s="56"/>
      <c r="K52" s="326">
        <f t="shared" si="0"/>
        <v>34</v>
      </c>
      <c r="L52" s="13"/>
      <c r="M52" s="31">
        <v>34</v>
      </c>
      <c r="N52" s="56"/>
      <c r="O52" s="13"/>
      <c r="P52" s="56"/>
      <c r="Q52" s="56"/>
      <c r="R52" s="56"/>
      <c r="S52" s="56"/>
      <c r="T52" s="56"/>
      <c r="U52" s="412"/>
      <c r="V52" s="412"/>
      <c r="W52" s="412"/>
      <c r="X52" s="413"/>
    </row>
    <row r="53" spans="1:24" s="19" customFormat="1" ht="15.75" thickBot="1">
      <c r="A53" s="728"/>
      <c r="B53" s="746"/>
      <c r="C53" s="38" t="s">
        <v>21</v>
      </c>
      <c r="D53" s="57">
        <f t="shared" si="4"/>
        <v>62.32</v>
      </c>
      <c r="E53" s="57"/>
      <c r="F53" s="57"/>
      <c r="G53" s="39"/>
      <c r="H53" s="57"/>
      <c r="I53" s="354"/>
      <c r="J53" s="39"/>
      <c r="K53" s="331">
        <f t="shared" si="0"/>
        <v>62.32</v>
      </c>
      <c r="L53" s="42"/>
      <c r="M53" s="63">
        <v>62.32</v>
      </c>
      <c r="N53" s="39"/>
      <c r="O53" s="42"/>
      <c r="P53" s="39"/>
      <c r="Q53" s="39"/>
      <c r="R53" s="39"/>
      <c r="S53" s="39"/>
      <c r="T53" s="39"/>
      <c r="U53" s="405"/>
      <c r="V53" s="405"/>
      <c r="W53" s="405"/>
      <c r="X53" s="406"/>
    </row>
    <row r="54" spans="1:24" s="19" customFormat="1">
      <c r="A54" s="723" t="s">
        <v>68</v>
      </c>
      <c r="B54" s="736" t="s">
        <v>69</v>
      </c>
      <c r="C54" s="43" t="s">
        <v>24</v>
      </c>
      <c r="D54" s="58">
        <f t="shared" si="4"/>
        <v>6.4000000000000001E-2</v>
      </c>
      <c r="E54" s="46"/>
      <c r="F54" s="46"/>
      <c r="G54" s="46"/>
      <c r="H54" s="46"/>
      <c r="I54" s="355"/>
      <c r="J54" s="46"/>
      <c r="K54" s="331">
        <f t="shared" si="0"/>
        <v>6.4000000000000001E-2</v>
      </c>
      <c r="L54" s="47"/>
      <c r="M54" s="64">
        <v>6.4000000000000001E-2</v>
      </c>
      <c r="N54" s="46"/>
      <c r="O54" s="47"/>
      <c r="P54" s="46"/>
      <c r="Q54" s="46"/>
      <c r="R54" s="46"/>
      <c r="S54" s="46"/>
      <c r="T54" s="46"/>
      <c r="U54" s="407"/>
      <c r="V54" s="407"/>
      <c r="W54" s="407"/>
      <c r="X54" s="408"/>
    </row>
    <row r="55" spans="1:24" s="19" customFormat="1" ht="21.6" customHeight="1" thickBot="1">
      <c r="A55" s="724"/>
      <c r="B55" s="738"/>
      <c r="C55" s="48" t="s">
        <v>21</v>
      </c>
      <c r="D55" s="57">
        <f t="shared" si="4"/>
        <v>70.42</v>
      </c>
      <c r="E55" s="60"/>
      <c r="F55" s="60"/>
      <c r="G55" s="51"/>
      <c r="H55" s="60"/>
      <c r="I55" s="354"/>
      <c r="J55" s="51"/>
      <c r="K55" s="332">
        <f t="shared" si="0"/>
        <v>70.42</v>
      </c>
      <c r="L55" s="52"/>
      <c r="M55" s="61">
        <v>70.42</v>
      </c>
      <c r="N55" s="51"/>
      <c r="O55" s="52"/>
      <c r="P55" s="51"/>
      <c r="Q55" s="51"/>
      <c r="R55" s="51"/>
      <c r="S55" s="51"/>
      <c r="T55" s="51"/>
      <c r="U55" s="409"/>
      <c r="V55" s="409"/>
      <c r="W55" s="409"/>
      <c r="X55" s="410"/>
    </row>
    <row r="56" spans="1:24" s="19" customFormat="1" ht="15.75" thickBot="1">
      <c r="A56" s="741" t="s">
        <v>70</v>
      </c>
      <c r="B56" s="717" t="s">
        <v>71</v>
      </c>
      <c r="C56" s="70" t="s">
        <v>43</v>
      </c>
      <c r="D56" s="55">
        <f t="shared" si="4"/>
        <v>38</v>
      </c>
      <c r="E56" s="30"/>
      <c r="F56" s="30"/>
      <c r="G56" s="56"/>
      <c r="H56" s="30"/>
      <c r="I56" s="355"/>
      <c r="J56" s="56"/>
      <c r="K56" s="326">
        <f t="shared" si="0"/>
        <v>38</v>
      </c>
      <c r="L56" s="13"/>
      <c r="M56" s="414">
        <v>38</v>
      </c>
      <c r="N56" s="56"/>
      <c r="O56" s="13"/>
      <c r="P56" s="56"/>
      <c r="Q56" s="56"/>
      <c r="R56" s="56"/>
      <c r="S56" s="56"/>
      <c r="T56" s="56"/>
      <c r="U56" s="412"/>
      <c r="V56" s="412"/>
      <c r="W56" s="412"/>
      <c r="X56" s="413"/>
    </row>
    <row r="57" spans="1:24" s="19" customFormat="1" ht="15.75" thickBot="1">
      <c r="A57" s="742"/>
      <c r="B57" s="743"/>
      <c r="C57" s="71" t="s">
        <v>21</v>
      </c>
      <c r="D57" s="57">
        <f t="shared" si="4"/>
        <v>163.4</v>
      </c>
      <c r="E57" s="57"/>
      <c r="F57" s="57"/>
      <c r="G57" s="39"/>
      <c r="H57" s="57"/>
      <c r="I57" s="354"/>
      <c r="J57" s="39"/>
      <c r="K57" s="332">
        <f t="shared" si="0"/>
        <v>163.4</v>
      </c>
      <c r="L57" s="415"/>
      <c r="M57" s="416">
        <v>163.4</v>
      </c>
      <c r="N57" s="39"/>
      <c r="O57" s="42"/>
      <c r="P57" s="39"/>
      <c r="Q57" s="39"/>
      <c r="R57" s="39"/>
      <c r="S57" s="39"/>
      <c r="T57" s="39"/>
      <c r="U57" s="405"/>
      <c r="V57" s="405"/>
      <c r="W57" s="405"/>
      <c r="X57" s="406"/>
    </row>
    <row r="58" spans="1:24" s="19" customFormat="1">
      <c r="A58" s="727" t="s">
        <v>72</v>
      </c>
      <c r="B58" s="732" t="s">
        <v>168</v>
      </c>
      <c r="C58" s="53" t="s">
        <v>43</v>
      </c>
      <c r="D58" s="56">
        <v>0</v>
      </c>
      <c r="E58" s="30"/>
      <c r="F58" s="30"/>
      <c r="G58" s="56"/>
      <c r="H58" s="30"/>
      <c r="I58" s="355"/>
      <c r="J58" s="56"/>
      <c r="K58" s="326">
        <f t="shared" si="0"/>
        <v>0</v>
      </c>
      <c r="L58" s="13"/>
      <c r="M58" s="31">
        <v>0</v>
      </c>
      <c r="N58" s="56"/>
      <c r="O58" s="13"/>
      <c r="P58" s="56"/>
      <c r="Q58" s="56"/>
      <c r="R58" s="56"/>
      <c r="S58" s="56"/>
      <c r="T58" s="56"/>
      <c r="U58" s="412"/>
      <c r="V58" s="412"/>
      <c r="W58" s="412"/>
      <c r="X58" s="413"/>
    </row>
    <row r="59" spans="1:24" ht="15" customHeight="1">
      <c r="A59" s="712"/>
      <c r="B59" s="744"/>
      <c r="C59" s="21" t="s">
        <v>21</v>
      </c>
      <c r="D59" s="24">
        <v>0</v>
      </c>
      <c r="E59" s="24"/>
      <c r="F59" s="34"/>
      <c r="G59" s="24"/>
      <c r="H59" s="24"/>
      <c r="I59" s="363"/>
      <c r="J59" s="24"/>
      <c r="K59" s="326">
        <f t="shared" si="0"/>
        <v>0</v>
      </c>
      <c r="L59" s="25"/>
      <c r="M59" s="35">
        <v>0</v>
      </c>
      <c r="N59" s="24"/>
      <c r="O59" s="25"/>
      <c r="P59" s="24"/>
      <c r="Q59" s="24"/>
      <c r="R59" s="24"/>
      <c r="S59" s="24"/>
      <c r="T59" s="24"/>
      <c r="U59" s="391"/>
      <c r="V59" s="391"/>
      <c r="W59" s="391"/>
      <c r="X59" s="392"/>
    </row>
    <row r="60" spans="1:24" s="19" customFormat="1">
      <c r="A60" s="712" t="s">
        <v>73</v>
      </c>
      <c r="B60" s="750" t="s">
        <v>169</v>
      </c>
      <c r="C60" s="21" t="s">
        <v>170</v>
      </c>
      <c r="D60" s="24">
        <v>0</v>
      </c>
      <c r="E60" s="34"/>
      <c r="F60" s="34"/>
      <c r="G60" s="24"/>
      <c r="H60" s="34"/>
      <c r="I60" s="351"/>
      <c r="J60" s="24"/>
      <c r="K60" s="326">
        <f t="shared" si="0"/>
        <v>0</v>
      </c>
      <c r="L60" s="25"/>
      <c r="M60" s="35">
        <v>0</v>
      </c>
      <c r="N60" s="24"/>
      <c r="O60" s="25"/>
      <c r="P60" s="24"/>
      <c r="Q60" s="24"/>
      <c r="R60" s="24"/>
      <c r="S60" s="24"/>
      <c r="T60" s="24"/>
      <c r="U60" s="391"/>
      <c r="V60" s="391"/>
      <c r="W60" s="391"/>
      <c r="X60" s="392"/>
    </row>
    <row r="61" spans="1:24" s="19" customFormat="1" ht="18.600000000000001" customHeight="1" thickBot="1">
      <c r="A61" s="728"/>
      <c r="B61" s="746"/>
      <c r="C61" s="38" t="s">
        <v>21</v>
      </c>
      <c r="D61" s="39">
        <v>0</v>
      </c>
      <c r="E61" s="41"/>
      <c r="F61" s="41"/>
      <c r="G61" s="39"/>
      <c r="H61" s="41"/>
      <c r="I61" s="354"/>
      <c r="J61" s="39"/>
      <c r="K61" s="330">
        <f t="shared" si="0"/>
        <v>0</v>
      </c>
      <c r="L61" s="42"/>
      <c r="M61" s="65">
        <v>0</v>
      </c>
      <c r="N61" s="39"/>
      <c r="O61" s="42"/>
      <c r="P61" s="39"/>
      <c r="Q61" s="39"/>
      <c r="R61" s="39"/>
      <c r="S61" s="39"/>
      <c r="T61" s="39"/>
      <c r="U61" s="405"/>
      <c r="V61" s="405"/>
      <c r="W61" s="405"/>
      <c r="X61" s="406"/>
    </row>
    <row r="62" spans="1:24" s="19" customFormat="1">
      <c r="A62" s="723" t="s">
        <v>74</v>
      </c>
      <c r="B62" s="747" t="s">
        <v>75</v>
      </c>
      <c r="C62" s="43" t="s">
        <v>43</v>
      </c>
      <c r="D62" s="75">
        <f>K62</f>
        <v>3</v>
      </c>
      <c r="E62" s="66"/>
      <c r="F62" s="66"/>
      <c r="G62" s="66"/>
      <c r="H62" s="66"/>
      <c r="I62" s="355"/>
      <c r="J62" s="66"/>
      <c r="K62" s="326">
        <f t="shared" si="0"/>
        <v>3</v>
      </c>
      <c r="L62" s="66"/>
      <c r="M62" s="67">
        <v>3</v>
      </c>
      <c r="N62" s="66"/>
      <c r="O62" s="66"/>
      <c r="P62" s="66"/>
      <c r="Q62" s="66"/>
      <c r="R62" s="66"/>
      <c r="S62" s="66"/>
      <c r="T62" s="66"/>
      <c r="U62" s="417"/>
      <c r="V62" s="417"/>
      <c r="W62" s="417"/>
      <c r="X62" s="418"/>
    </row>
    <row r="63" spans="1:24" s="19" customFormat="1" ht="15.75" thickBot="1">
      <c r="A63" s="724"/>
      <c r="B63" s="748"/>
      <c r="C63" s="48" t="s">
        <v>21</v>
      </c>
      <c r="D63" s="73">
        <f>K63</f>
        <v>37.1</v>
      </c>
      <c r="E63" s="66"/>
      <c r="F63" s="72"/>
      <c r="G63" s="72"/>
      <c r="H63" s="73"/>
      <c r="I63" s="354"/>
      <c r="J63" s="72"/>
      <c r="K63" s="332">
        <f t="shared" si="0"/>
        <v>37.1</v>
      </c>
      <c r="L63" s="72"/>
      <c r="M63" s="74">
        <v>37.1</v>
      </c>
      <c r="N63" s="72"/>
      <c r="O63" s="72"/>
      <c r="P63" s="72"/>
      <c r="Q63" s="72"/>
      <c r="R63" s="72"/>
      <c r="S63" s="72"/>
      <c r="T63" s="72"/>
      <c r="U63" s="419"/>
      <c r="V63" s="419"/>
      <c r="W63" s="419"/>
      <c r="X63" s="420"/>
    </row>
    <row r="64" spans="1:24" s="19" customFormat="1">
      <c r="A64" s="727" t="s">
        <v>76</v>
      </c>
      <c r="B64" s="745" t="s">
        <v>171</v>
      </c>
      <c r="C64" s="53" t="s">
        <v>43</v>
      </c>
      <c r="D64" s="56">
        <v>0</v>
      </c>
      <c r="E64" s="30"/>
      <c r="F64" s="30"/>
      <c r="G64" s="56"/>
      <c r="H64" s="30"/>
      <c r="I64" s="355"/>
      <c r="J64" s="56"/>
      <c r="K64" s="326">
        <f t="shared" si="0"/>
        <v>0</v>
      </c>
      <c r="L64" s="13"/>
      <c r="M64" s="31">
        <v>0</v>
      </c>
      <c r="N64" s="56"/>
      <c r="O64" s="13"/>
      <c r="P64" s="56"/>
      <c r="Q64" s="56"/>
      <c r="R64" s="56"/>
      <c r="S64" s="56"/>
      <c r="T64" s="56"/>
      <c r="U64" s="412"/>
      <c r="V64" s="412"/>
      <c r="W64" s="412"/>
      <c r="X64" s="413"/>
    </row>
    <row r="65" spans="1:24" s="19" customFormat="1" ht="15.75" thickBot="1">
      <c r="A65" s="728"/>
      <c r="B65" s="746"/>
      <c r="C65" s="38" t="s">
        <v>21</v>
      </c>
      <c r="D65" s="39">
        <v>0</v>
      </c>
      <c r="E65" s="41"/>
      <c r="F65" s="41"/>
      <c r="G65" s="39"/>
      <c r="H65" s="41"/>
      <c r="I65" s="354"/>
      <c r="J65" s="39"/>
      <c r="K65" s="330">
        <f t="shared" si="0"/>
        <v>0</v>
      </c>
      <c r="L65" s="42"/>
      <c r="M65" s="65">
        <v>0</v>
      </c>
      <c r="N65" s="39"/>
      <c r="O65" s="42"/>
      <c r="P65" s="39"/>
      <c r="Q65" s="39"/>
      <c r="R65" s="39"/>
      <c r="S65" s="39"/>
      <c r="T65" s="39"/>
      <c r="U65" s="405"/>
      <c r="V65" s="405"/>
      <c r="W65" s="405"/>
      <c r="X65" s="406"/>
    </row>
    <row r="66" spans="1:24" s="19" customFormat="1">
      <c r="A66" s="723" t="s">
        <v>77</v>
      </c>
      <c r="B66" s="747" t="s">
        <v>172</v>
      </c>
      <c r="C66" s="43" t="s">
        <v>173</v>
      </c>
      <c r="D66" s="46">
        <v>0</v>
      </c>
      <c r="E66" s="66"/>
      <c r="F66" s="66"/>
      <c r="G66" s="46"/>
      <c r="H66" s="66"/>
      <c r="I66" s="355"/>
      <c r="J66" s="46"/>
      <c r="K66" s="326">
        <f t="shared" si="0"/>
        <v>0</v>
      </c>
      <c r="L66" s="47"/>
      <c r="M66" s="67">
        <v>0</v>
      </c>
      <c r="N66" s="46"/>
      <c r="O66" s="47"/>
      <c r="P66" s="46"/>
      <c r="Q66" s="46"/>
      <c r="R66" s="46"/>
      <c r="S66" s="46"/>
      <c r="T66" s="46"/>
      <c r="U66" s="407"/>
      <c r="V66" s="407"/>
      <c r="W66" s="407"/>
      <c r="X66" s="408"/>
    </row>
    <row r="67" spans="1:24" s="19" customFormat="1" ht="20.45" customHeight="1">
      <c r="A67" s="724"/>
      <c r="B67" s="748"/>
      <c r="C67" s="48" t="s">
        <v>21</v>
      </c>
      <c r="D67" s="51">
        <v>0</v>
      </c>
      <c r="E67" s="72"/>
      <c r="F67" s="72"/>
      <c r="G67" s="51"/>
      <c r="H67" s="72"/>
      <c r="I67" s="351"/>
      <c r="J67" s="51"/>
      <c r="K67" s="326">
        <f t="shared" si="0"/>
        <v>0</v>
      </c>
      <c r="L67" s="52"/>
      <c r="M67" s="421">
        <v>0</v>
      </c>
      <c r="N67" s="51"/>
      <c r="O67" s="52"/>
      <c r="P67" s="51"/>
      <c r="Q67" s="51"/>
      <c r="R67" s="51"/>
      <c r="S67" s="51"/>
      <c r="T67" s="51"/>
      <c r="U67" s="409"/>
      <c r="V67" s="409"/>
      <c r="W67" s="409"/>
      <c r="X67" s="410"/>
    </row>
    <row r="68" spans="1:24" s="19" customFormat="1">
      <c r="A68" s="714" t="s">
        <v>78</v>
      </c>
      <c r="B68" s="750" t="s">
        <v>174</v>
      </c>
      <c r="C68" s="21" t="s">
        <v>170</v>
      </c>
      <c r="D68" s="24">
        <v>0</v>
      </c>
      <c r="E68" s="34"/>
      <c r="F68" s="34"/>
      <c r="G68" s="24"/>
      <c r="H68" s="34"/>
      <c r="I68" s="351"/>
      <c r="J68" s="24"/>
      <c r="K68" s="326">
        <f t="shared" si="0"/>
        <v>0</v>
      </c>
      <c r="L68" s="25"/>
      <c r="M68" s="35">
        <v>0</v>
      </c>
      <c r="N68" s="24"/>
      <c r="O68" s="25"/>
      <c r="P68" s="24"/>
      <c r="Q68" s="24"/>
      <c r="R68" s="24"/>
      <c r="S68" s="24"/>
      <c r="T68" s="24"/>
      <c r="U68" s="391"/>
      <c r="V68" s="391"/>
      <c r="W68" s="391"/>
      <c r="X68" s="391"/>
    </row>
    <row r="69" spans="1:24" s="19" customFormat="1" ht="19.149999999999999" customHeight="1" thickBot="1">
      <c r="A69" s="749"/>
      <c r="B69" s="748"/>
      <c r="C69" s="48" t="s">
        <v>21</v>
      </c>
      <c r="D69" s="51">
        <v>0</v>
      </c>
      <c r="E69" s="72"/>
      <c r="F69" s="72"/>
      <c r="G69" s="51"/>
      <c r="H69" s="422"/>
      <c r="I69" s="354"/>
      <c r="J69" s="51"/>
      <c r="K69" s="330">
        <f t="shared" si="0"/>
        <v>0</v>
      </c>
      <c r="L69" s="52"/>
      <c r="M69" s="74">
        <v>0</v>
      </c>
      <c r="N69" s="51"/>
      <c r="O69" s="52"/>
      <c r="P69" s="51"/>
      <c r="Q69" s="51"/>
      <c r="R69" s="51"/>
      <c r="S69" s="51"/>
      <c r="T69" s="51"/>
      <c r="U69" s="409"/>
      <c r="V69" s="409"/>
      <c r="W69" s="409"/>
      <c r="X69" s="409"/>
    </row>
    <row r="70" spans="1:24" s="19" customFormat="1" ht="20.45" customHeight="1" thickBot="1">
      <c r="A70" s="76" t="s">
        <v>79</v>
      </c>
      <c r="B70" s="77" t="s">
        <v>80</v>
      </c>
      <c r="C70" s="78" t="s">
        <v>21</v>
      </c>
      <c r="D70" s="79">
        <f t="shared" ref="D70:D91" si="5">K70</f>
        <v>895.4</v>
      </c>
      <c r="E70" s="79"/>
      <c r="F70" s="79"/>
      <c r="G70" s="80"/>
      <c r="H70" s="79"/>
      <c r="I70" s="359"/>
      <c r="J70" s="80"/>
      <c r="K70" s="360">
        <f t="shared" si="0"/>
        <v>895.4</v>
      </c>
      <c r="L70" s="78"/>
      <c r="M70" s="81">
        <f>M72+M82+M84</f>
        <v>895.4</v>
      </c>
      <c r="N70" s="80"/>
      <c r="O70" s="78"/>
      <c r="P70" s="80"/>
      <c r="Q70" s="80"/>
      <c r="R70" s="80"/>
      <c r="S70" s="80"/>
      <c r="T70" s="80"/>
      <c r="U70" s="423"/>
      <c r="V70" s="423"/>
      <c r="W70" s="423"/>
      <c r="X70" s="424"/>
    </row>
    <row r="71" spans="1:24" s="19" customFormat="1">
      <c r="A71" s="751" t="s">
        <v>81</v>
      </c>
      <c r="B71" s="753" t="s">
        <v>82</v>
      </c>
      <c r="C71" s="82" t="s">
        <v>48</v>
      </c>
      <c r="D71" s="83">
        <f t="shared" si="5"/>
        <v>0.502</v>
      </c>
      <c r="E71" s="84"/>
      <c r="F71" s="84"/>
      <c r="G71" s="84"/>
      <c r="H71" s="84"/>
      <c r="I71" s="361"/>
      <c r="J71" s="84"/>
      <c r="K71" s="334">
        <f t="shared" si="0"/>
        <v>0.502</v>
      </c>
      <c r="L71" s="82"/>
      <c r="M71" s="85">
        <f>M73+M75+M77+M79</f>
        <v>0.502</v>
      </c>
      <c r="N71" s="84"/>
      <c r="O71" s="82"/>
      <c r="P71" s="84"/>
      <c r="Q71" s="84"/>
      <c r="R71" s="84"/>
      <c r="S71" s="84"/>
      <c r="T71" s="84"/>
      <c r="U71" s="425"/>
      <c r="V71" s="425"/>
      <c r="W71" s="425"/>
      <c r="X71" s="426"/>
    </row>
    <row r="72" spans="1:24" s="19" customFormat="1">
      <c r="A72" s="752"/>
      <c r="B72" s="754"/>
      <c r="C72" s="17" t="s">
        <v>21</v>
      </c>
      <c r="D72" s="86">
        <f t="shared" si="5"/>
        <v>487.99</v>
      </c>
      <c r="E72" s="87"/>
      <c r="F72" s="87"/>
      <c r="G72" s="87"/>
      <c r="H72" s="87"/>
      <c r="I72" s="362"/>
      <c r="J72" s="87"/>
      <c r="K72" s="334">
        <f t="shared" si="0"/>
        <v>487.99</v>
      </c>
      <c r="L72" s="17"/>
      <c r="M72" s="85">
        <f>M74+M76+M78+M80</f>
        <v>487.99</v>
      </c>
      <c r="N72" s="87"/>
      <c r="O72" s="17"/>
      <c r="P72" s="87"/>
      <c r="Q72" s="87"/>
      <c r="R72" s="87"/>
      <c r="S72" s="87"/>
      <c r="T72" s="87"/>
      <c r="U72" s="427"/>
      <c r="V72" s="427"/>
      <c r="W72" s="427"/>
      <c r="X72" s="428"/>
    </row>
    <row r="73" spans="1:24">
      <c r="A73" s="712" t="s">
        <v>175</v>
      </c>
      <c r="B73" s="713" t="s">
        <v>83</v>
      </c>
      <c r="C73" s="21" t="s">
        <v>84</v>
      </c>
      <c r="D73" s="68">
        <f t="shared" si="5"/>
        <v>0.06</v>
      </c>
      <c r="E73" s="68"/>
      <c r="F73" s="68"/>
      <c r="G73" s="24"/>
      <c r="H73" s="68"/>
      <c r="I73" s="363"/>
      <c r="J73" s="24"/>
      <c r="K73" s="331">
        <f t="shared" si="0"/>
        <v>0.06</v>
      </c>
      <c r="L73" s="24"/>
      <c r="M73" s="69">
        <v>0.06</v>
      </c>
      <c r="N73" s="24"/>
      <c r="O73" s="24"/>
      <c r="P73" s="24"/>
      <c r="Q73" s="24"/>
      <c r="R73" s="24"/>
      <c r="S73" s="24"/>
      <c r="T73" s="24"/>
      <c r="U73" s="391"/>
      <c r="V73" s="391"/>
      <c r="W73" s="391"/>
      <c r="X73" s="392"/>
    </row>
    <row r="74" spans="1:24">
      <c r="A74" s="712"/>
      <c r="B74" s="713"/>
      <c r="C74" s="21" t="s">
        <v>21</v>
      </c>
      <c r="D74" s="68">
        <f t="shared" si="5"/>
        <v>52.08</v>
      </c>
      <c r="E74" s="24"/>
      <c r="F74" s="24"/>
      <c r="G74" s="24"/>
      <c r="H74" s="68"/>
      <c r="I74" s="363"/>
      <c r="J74" s="24"/>
      <c r="K74" s="331">
        <f t="shared" si="0"/>
        <v>52.08</v>
      </c>
      <c r="L74" s="364"/>
      <c r="M74" s="69">
        <v>52.08</v>
      </c>
      <c r="N74" s="24"/>
      <c r="O74" s="429"/>
      <c r="P74" s="24"/>
      <c r="Q74" s="24"/>
      <c r="R74" s="24"/>
      <c r="S74" s="24"/>
      <c r="T74" s="24"/>
      <c r="U74" s="391"/>
      <c r="V74" s="391"/>
      <c r="W74" s="391"/>
      <c r="X74" s="392"/>
    </row>
    <row r="75" spans="1:24">
      <c r="A75" s="712" t="s">
        <v>176</v>
      </c>
      <c r="B75" s="713" t="s">
        <v>85</v>
      </c>
      <c r="C75" s="21" t="s">
        <v>48</v>
      </c>
      <c r="D75" s="68">
        <f t="shared" si="5"/>
        <v>0.16</v>
      </c>
      <c r="E75" s="24"/>
      <c r="F75" s="24"/>
      <c r="G75" s="24"/>
      <c r="H75" s="68"/>
      <c r="I75" s="363"/>
      <c r="J75" s="24"/>
      <c r="K75" s="331">
        <f t="shared" si="0"/>
        <v>0.16</v>
      </c>
      <c r="L75" s="364"/>
      <c r="M75" s="69">
        <v>0.16</v>
      </c>
      <c r="N75" s="24"/>
      <c r="O75" s="429"/>
      <c r="P75" s="24"/>
      <c r="Q75" s="24"/>
      <c r="R75" s="24"/>
      <c r="S75" s="24"/>
      <c r="T75" s="24"/>
      <c r="U75" s="391"/>
      <c r="V75" s="391"/>
      <c r="W75" s="391"/>
      <c r="X75" s="392"/>
    </row>
    <row r="76" spans="1:24">
      <c r="A76" s="712"/>
      <c r="B76" s="713"/>
      <c r="C76" s="21" t="s">
        <v>21</v>
      </c>
      <c r="D76" s="68">
        <f t="shared" si="5"/>
        <v>138.80000000000001</v>
      </c>
      <c r="E76" s="24"/>
      <c r="F76" s="24"/>
      <c r="G76" s="24"/>
      <c r="H76" s="68"/>
      <c r="I76" s="363"/>
      <c r="J76" s="24"/>
      <c r="K76" s="331">
        <f t="shared" si="0"/>
        <v>138.80000000000001</v>
      </c>
      <c r="L76" s="25"/>
      <c r="M76" s="69">
        <v>138.80000000000001</v>
      </c>
      <c r="N76" s="24"/>
      <c r="O76" s="429"/>
      <c r="P76" s="24"/>
      <c r="Q76" s="24"/>
      <c r="R76" s="24"/>
      <c r="S76" s="24"/>
      <c r="T76" s="24"/>
      <c r="U76" s="391"/>
      <c r="V76" s="391"/>
      <c r="W76" s="391"/>
      <c r="X76" s="392"/>
    </row>
    <row r="77" spans="1:24">
      <c r="A77" s="712" t="s">
        <v>177</v>
      </c>
      <c r="B77" s="713" t="s">
        <v>86</v>
      </c>
      <c r="C77" s="21" t="s">
        <v>48</v>
      </c>
      <c r="D77" s="68">
        <f t="shared" si="5"/>
        <v>0.21</v>
      </c>
      <c r="E77" s="68"/>
      <c r="F77" s="68"/>
      <c r="G77" s="24"/>
      <c r="H77" s="68"/>
      <c r="I77" s="363"/>
      <c r="J77" s="24"/>
      <c r="K77" s="331">
        <f t="shared" ref="K77:K96" si="6">M77</f>
        <v>0.21</v>
      </c>
      <c r="L77" s="25"/>
      <c r="M77" s="69">
        <v>0.21</v>
      </c>
      <c r="N77" s="24"/>
      <c r="O77" s="429"/>
      <c r="P77" s="24"/>
      <c r="Q77" s="24"/>
      <c r="R77" s="24"/>
      <c r="S77" s="24"/>
      <c r="T77" s="24"/>
      <c r="U77" s="391"/>
      <c r="V77" s="391"/>
      <c r="W77" s="391"/>
      <c r="X77" s="392"/>
    </row>
    <row r="78" spans="1:24">
      <c r="A78" s="712"/>
      <c r="B78" s="713"/>
      <c r="C78" s="21" t="s">
        <v>21</v>
      </c>
      <c r="D78" s="68">
        <f t="shared" si="5"/>
        <v>204.51</v>
      </c>
      <c r="E78" s="68"/>
      <c r="F78" s="68"/>
      <c r="G78" s="24"/>
      <c r="H78" s="68"/>
      <c r="I78" s="363"/>
      <c r="J78" s="24"/>
      <c r="K78" s="331">
        <f t="shared" si="6"/>
        <v>204.51</v>
      </c>
      <c r="L78" s="25"/>
      <c r="M78" s="69">
        <v>204.51</v>
      </c>
      <c r="N78" s="24"/>
      <c r="O78" s="25"/>
      <c r="P78" s="24"/>
      <c r="Q78" s="24"/>
      <c r="R78" s="24"/>
      <c r="S78" s="24"/>
      <c r="T78" s="24"/>
      <c r="U78" s="391"/>
      <c r="V78" s="391"/>
      <c r="W78" s="391"/>
      <c r="X78" s="392"/>
    </row>
    <row r="79" spans="1:24">
      <c r="A79" s="712" t="s">
        <v>178</v>
      </c>
      <c r="B79" s="713" t="s">
        <v>87</v>
      </c>
      <c r="C79" s="21" t="s">
        <v>48</v>
      </c>
      <c r="D79" s="68">
        <f t="shared" si="5"/>
        <v>7.1999999999999995E-2</v>
      </c>
      <c r="E79" s="68"/>
      <c r="F79" s="68"/>
      <c r="G79" s="24"/>
      <c r="H79" s="68"/>
      <c r="I79" s="363"/>
      <c r="J79" s="24"/>
      <c r="K79" s="331">
        <f t="shared" si="6"/>
        <v>7.1999999999999995E-2</v>
      </c>
      <c r="L79" s="25"/>
      <c r="M79" s="69">
        <v>7.1999999999999995E-2</v>
      </c>
      <c r="N79" s="24"/>
      <c r="O79" s="25"/>
      <c r="P79" s="24"/>
      <c r="Q79" s="24"/>
      <c r="R79" s="24"/>
      <c r="S79" s="24"/>
      <c r="T79" s="24"/>
      <c r="U79" s="391"/>
      <c r="V79" s="391"/>
      <c r="W79" s="391"/>
      <c r="X79" s="392"/>
    </row>
    <row r="80" spans="1:24" ht="15.75" customHeight="1" thickBot="1">
      <c r="A80" s="728"/>
      <c r="B80" s="755"/>
      <c r="C80" s="38" t="s">
        <v>21</v>
      </c>
      <c r="D80" s="57">
        <f t="shared" si="5"/>
        <v>92.6</v>
      </c>
      <c r="E80" s="88"/>
      <c r="F80" s="88"/>
      <c r="G80" s="88"/>
      <c r="H80" s="365"/>
      <c r="I80" s="366"/>
      <c r="J80" s="88"/>
      <c r="K80" s="332">
        <f t="shared" si="6"/>
        <v>92.6</v>
      </c>
      <c r="L80" s="88"/>
      <c r="M80" s="367">
        <v>92.6</v>
      </c>
      <c r="N80" s="88"/>
      <c r="O80" s="88"/>
      <c r="P80" s="88"/>
      <c r="Q80" s="88"/>
      <c r="R80" s="88"/>
      <c r="S80" s="88"/>
      <c r="T80" s="88"/>
      <c r="U80" s="430"/>
      <c r="V80" s="430"/>
      <c r="W80" s="430"/>
      <c r="X80" s="431"/>
    </row>
    <row r="81" spans="1:24">
      <c r="A81" s="723" t="s">
        <v>179</v>
      </c>
      <c r="B81" s="734" t="s">
        <v>88</v>
      </c>
      <c r="C81" s="43" t="s">
        <v>43</v>
      </c>
      <c r="D81" s="44">
        <f t="shared" si="5"/>
        <v>28</v>
      </c>
      <c r="E81" s="46"/>
      <c r="F81" s="66"/>
      <c r="G81" s="46"/>
      <c r="H81" s="46"/>
      <c r="I81" s="341"/>
      <c r="J81" s="46"/>
      <c r="K81" s="326">
        <f t="shared" si="6"/>
        <v>28</v>
      </c>
      <c r="L81" s="47"/>
      <c r="M81" s="67">
        <v>28</v>
      </c>
      <c r="N81" s="46"/>
      <c r="O81" s="47"/>
      <c r="P81" s="46"/>
      <c r="Q81" s="46"/>
      <c r="R81" s="46"/>
      <c r="S81" s="46"/>
      <c r="T81" s="46"/>
      <c r="U81" s="407"/>
      <c r="V81" s="407"/>
      <c r="W81" s="407"/>
      <c r="X81" s="408"/>
    </row>
    <row r="82" spans="1:24" ht="15.75" thickBot="1">
      <c r="A82" s="724"/>
      <c r="B82" s="735"/>
      <c r="C82" s="48" t="s">
        <v>21</v>
      </c>
      <c r="D82" s="57">
        <f t="shared" si="5"/>
        <v>101.16</v>
      </c>
      <c r="E82" s="60"/>
      <c r="F82" s="60"/>
      <c r="G82" s="60"/>
      <c r="H82" s="60"/>
      <c r="I82" s="366"/>
      <c r="J82" s="51"/>
      <c r="K82" s="332">
        <f t="shared" si="6"/>
        <v>101.16</v>
      </c>
      <c r="L82" s="52"/>
      <c r="M82" s="61">
        <v>101.16</v>
      </c>
      <c r="N82" s="51"/>
      <c r="O82" s="52"/>
      <c r="P82" s="51"/>
      <c r="Q82" s="51"/>
      <c r="R82" s="51"/>
      <c r="S82" s="51"/>
      <c r="T82" s="51"/>
      <c r="U82" s="409"/>
      <c r="V82" s="409"/>
      <c r="W82" s="409"/>
      <c r="X82" s="410"/>
    </row>
    <row r="83" spans="1:24">
      <c r="A83" s="727" t="s">
        <v>180</v>
      </c>
      <c r="B83" s="745" t="s">
        <v>89</v>
      </c>
      <c r="C83" s="53" t="s">
        <v>43</v>
      </c>
      <c r="D83" s="44">
        <f t="shared" si="5"/>
        <v>350</v>
      </c>
      <c r="E83" s="56"/>
      <c r="F83" s="56"/>
      <c r="G83" s="56"/>
      <c r="H83" s="56"/>
      <c r="I83" s="341"/>
      <c r="J83" s="56"/>
      <c r="K83" s="326">
        <f t="shared" si="6"/>
        <v>350</v>
      </c>
      <c r="L83" s="13"/>
      <c r="M83" s="89">
        <v>350</v>
      </c>
      <c r="N83" s="56"/>
      <c r="O83" s="13"/>
      <c r="P83" s="56"/>
      <c r="Q83" s="56"/>
      <c r="R83" s="56"/>
      <c r="S83" s="56"/>
      <c r="T83" s="56"/>
      <c r="U83" s="412"/>
      <c r="V83" s="412"/>
      <c r="W83" s="412"/>
      <c r="X83" s="413"/>
    </row>
    <row r="84" spans="1:24" ht="15.75" thickBot="1">
      <c r="A84" s="728"/>
      <c r="B84" s="746"/>
      <c r="C84" s="38" t="s">
        <v>21</v>
      </c>
      <c r="D84" s="68">
        <f t="shared" si="5"/>
        <v>306.25</v>
      </c>
      <c r="E84" s="57"/>
      <c r="F84" s="57"/>
      <c r="G84" s="39"/>
      <c r="H84" s="57"/>
      <c r="I84" s="366"/>
      <c r="J84" s="39"/>
      <c r="K84" s="432">
        <f t="shared" si="6"/>
        <v>306.25</v>
      </c>
      <c r="L84" s="39"/>
      <c r="M84" s="63">
        <v>306.25</v>
      </c>
      <c r="N84" s="39"/>
      <c r="O84" s="39"/>
      <c r="P84" s="39"/>
      <c r="Q84" s="39"/>
      <c r="R84" s="39"/>
      <c r="S84" s="39"/>
      <c r="T84" s="39"/>
      <c r="U84" s="405"/>
      <c r="V84" s="405"/>
      <c r="W84" s="405"/>
      <c r="X84" s="406"/>
    </row>
    <row r="85" spans="1:24" s="19" customFormat="1" ht="15.75" thickBot="1">
      <c r="A85" s="90" t="s">
        <v>90</v>
      </c>
      <c r="B85" s="91" t="s">
        <v>91</v>
      </c>
      <c r="C85" s="92" t="s">
        <v>21</v>
      </c>
      <c r="D85" s="333">
        <f t="shared" si="5"/>
        <v>506.39</v>
      </c>
      <c r="E85" s="93"/>
      <c r="F85" s="93"/>
      <c r="G85" s="94"/>
      <c r="H85" s="93"/>
      <c r="I85" s="359"/>
      <c r="J85" s="94"/>
      <c r="K85" s="433">
        <f t="shared" si="6"/>
        <v>506.39</v>
      </c>
      <c r="L85" s="94"/>
      <c r="M85" s="369">
        <f>M87+M89+M91</f>
        <v>506.39</v>
      </c>
      <c r="N85" s="94"/>
      <c r="O85" s="94"/>
      <c r="P85" s="434"/>
      <c r="Q85" s="94"/>
      <c r="R85" s="434"/>
      <c r="S85" s="434"/>
      <c r="T85" s="94"/>
      <c r="U85" s="435"/>
      <c r="V85" s="435"/>
      <c r="W85" s="435"/>
      <c r="X85" s="436"/>
    </row>
    <row r="86" spans="1:24" s="19" customFormat="1">
      <c r="A86" s="764">
        <v>25</v>
      </c>
      <c r="B86" s="766" t="s">
        <v>92</v>
      </c>
      <c r="C86" s="70" t="s">
        <v>48</v>
      </c>
      <c r="D86" s="54">
        <f t="shared" si="5"/>
        <v>1.1000000000000001</v>
      </c>
      <c r="E86" s="54"/>
      <c r="F86" s="54"/>
      <c r="G86" s="95"/>
      <c r="H86" s="54"/>
      <c r="I86" s="355"/>
      <c r="J86" s="95"/>
      <c r="K86" s="331">
        <f t="shared" si="6"/>
        <v>1.1000000000000001</v>
      </c>
      <c r="L86" s="95"/>
      <c r="M86" s="62">
        <v>1.1000000000000001</v>
      </c>
      <c r="N86" s="95"/>
      <c r="O86" s="95"/>
      <c r="P86" s="437"/>
      <c r="Q86" s="95"/>
      <c r="R86" s="437"/>
      <c r="S86" s="437"/>
      <c r="T86" s="95"/>
      <c r="U86" s="438"/>
      <c r="V86" s="438"/>
      <c r="W86" s="438"/>
      <c r="X86" s="439"/>
    </row>
    <row r="87" spans="1:24" s="19" customFormat="1" ht="15.75" thickBot="1">
      <c r="A87" s="765"/>
      <c r="B87" s="767"/>
      <c r="C87" s="71" t="s">
        <v>21</v>
      </c>
      <c r="D87" s="57">
        <f t="shared" si="5"/>
        <v>124.3</v>
      </c>
      <c r="E87" s="57"/>
      <c r="F87" s="57"/>
      <c r="G87" s="370"/>
      <c r="H87" s="57"/>
      <c r="I87" s="354"/>
      <c r="J87" s="96"/>
      <c r="K87" s="332">
        <f t="shared" si="6"/>
        <v>124.3</v>
      </c>
      <c r="L87" s="96"/>
      <c r="M87" s="63">
        <v>124.3</v>
      </c>
      <c r="N87" s="96"/>
      <c r="O87" s="96"/>
      <c r="P87" s="440"/>
      <c r="Q87" s="96"/>
      <c r="R87" s="440"/>
      <c r="S87" s="440"/>
      <c r="T87" s="96"/>
      <c r="U87" s="441"/>
      <c r="V87" s="441"/>
      <c r="W87" s="441"/>
      <c r="X87" s="442"/>
    </row>
    <row r="88" spans="1:24" s="19" customFormat="1">
      <c r="A88" s="768">
        <v>26</v>
      </c>
      <c r="B88" s="770" t="s">
        <v>93</v>
      </c>
      <c r="C88" s="97" t="s">
        <v>43</v>
      </c>
      <c r="D88" s="44">
        <f t="shared" si="5"/>
        <v>240</v>
      </c>
      <c r="E88" s="46"/>
      <c r="F88" s="66"/>
      <c r="G88" s="98"/>
      <c r="H88" s="46"/>
      <c r="I88" s="355"/>
      <c r="J88" s="98"/>
      <c r="K88" s="326">
        <f t="shared" si="6"/>
        <v>240</v>
      </c>
      <c r="L88" s="98"/>
      <c r="M88" s="67">
        <v>240</v>
      </c>
      <c r="N88" s="98"/>
      <c r="O88" s="98"/>
      <c r="P88" s="443"/>
      <c r="Q88" s="98"/>
      <c r="R88" s="443"/>
      <c r="S88" s="443"/>
      <c r="T88" s="98"/>
      <c r="U88" s="444"/>
      <c r="V88" s="444"/>
      <c r="W88" s="444"/>
      <c r="X88" s="445"/>
    </row>
    <row r="89" spans="1:24" s="19" customFormat="1" ht="15.75" thickBot="1">
      <c r="A89" s="769"/>
      <c r="B89" s="771"/>
      <c r="C89" s="99" t="s">
        <v>21</v>
      </c>
      <c r="D89" s="60">
        <f t="shared" si="5"/>
        <v>206</v>
      </c>
      <c r="E89" s="60"/>
      <c r="F89" s="60"/>
      <c r="G89" s="371"/>
      <c r="H89" s="60"/>
      <c r="I89" s="354"/>
      <c r="J89" s="100"/>
      <c r="K89" s="332">
        <f t="shared" si="6"/>
        <v>206</v>
      </c>
      <c r="L89" s="100"/>
      <c r="M89" s="61">
        <v>206</v>
      </c>
      <c r="N89" s="100"/>
      <c r="O89" s="100"/>
      <c r="P89" s="446"/>
      <c r="Q89" s="100"/>
      <c r="R89" s="446"/>
      <c r="S89" s="446"/>
      <c r="T89" s="100"/>
      <c r="U89" s="447"/>
      <c r="V89" s="447"/>
      <c r="W89" s="447"/>
      <c r="X89" s="448"/>
    </row>
    <row r="90" spans="1:24" s="19" customFormat="1">
      <c r="A90" s="741" t="s">
        <v>181</v>
      </c>
      <c r="B90" s="772" t="s">
        <v>164</v>
      </c>
      <c r="C90" s="70" t="s">
        <v>43</v>
      </c>
      <c r="D90" s="55">
        <f t="shared" si="5"/>
        <v>54</v>
      </c>
      <c r="E90" s="56"/>
      <c r="F90" s="30"/>
      <c r="G90" s="95"/>
      <c r="H90" s="56"/>
      <c r="I90" s="355"/>
      <c r="J90" s="95"/>
      <c r="K90" s="326">
        <f t="shared" si="6"/>
        <v>54</v>
      </c>
      <c r="L90" s="95"/>
      <c r="M90" s="31">
        <v>54</v>
      </c>
      <c r="N90" s="95"/>
      <c r="O90" s="95"/>
      <c r="P90" s="437"/>
      <c r="Q90" s="95"/>
      <c r="R90" s="437"/>
      <c r="S90" s="437"/>
      <c r="T90" s="95"/>
      <c r="U90" s="438"/>
      <c r="V90" s="438"/>
      <c r="W90" s="438"/>
      <c r="X90" s="439"/>
    </row>
    <row r="91" spans="1:24" s="19" customFormat="1" ht="15.75" thickBot="1">
      <c r="A91" s="742"/>
      <c r="B91" s="773"/>
      <c r="C91" s="71" t="s">
        <v>21</v>
      </c>
      <c r="D91" s="57">
        <f t="shared" si="5"/>
        <v>176.09</v>
      </c>
      <c r="E91" s="57"/>
      <c r="F91" s="57"/>
      <c r="G91" s="370"/>
      <c r="H91" s="57"/>
      <c r="I91" s="354"/>
      <c r="J91" s="96"/>
      <c r="K91" s="332">
        <f t="shared" si="6"/>
        <v>176.09</v>
      </c>
      <c r="L91" s="96"/>
      <c r="M91" s="63">
        <v>176.09</v>
      </c>
      <c r="N91" s="96"/>
      <c r="O91" s="96"/>
      <c r="P91" s="440"/>
      <c r="Q91" s="96"/>
      <c r="R91" s="440"/>
      <c r="S91" s="440"/>
      <c r="T91" s="96"/>
      <c r="U91" s="441"/>
      <c r="V91" s="441"/>
      <c r="W91" s="441"/>
      <c r="X91" s="442"/>
    </row>
    <row r="92" spans="1:24" s="19" customFormat="1" ht="33.6" customHeight="1" thickBot="1">
      <c r="A92" s="90" t="s">
        <v>94</v>
      </c>
      <c r="B92" s="101" t="s">
        <v>95</v>
      </c>
      <c r="C92" s="102" t="s">
        <v>21</v>
      </c>
      <c r="D92" s="596">
        <f t="shared" ref="D92:D94" si="7">H92</f>
        <v>0</v>
      </c>
      <c r="E92" s="103"/>
      <c r="F92" s="103"/>
      <c r="G92" s="104"/>
      <c r="H92" s="103"/>
      <c r="I92" s="368"/>
      <c r="J92" s="121"/>
      <c r="K92" s="372">
        <f t="shared" si="6"/>
        <v>0</v>
      </c>
      <c r="L92" s="121"/>
      <c r="M92" s="373">
        <f>M93</f>
        <v>0</v>
      </c>
      <c r="N92" s="94"/>
      <c r="O92" s="94"/>
      <c r="P92" s="434"/>
      <c r="Q92" s="94"/>
      <c r="R92" s="434"/>
      <c r="S92" s="434"/>
      <c r="T92" s="94"/>
      <c r="U92" s="435"/>
      <c r="V92" s="435"/>
      <c r="W92" s="435"/>
      <c r="X92" s="436"/>
    </row>
    <row r="93" spans="1:24" s="19" customFormat="1" ht="15.75" thickBot="1">
      <c r="A93" s="105" t="s">
        <v>182</v>
      </c>
      <c r="B93" s="106" t="s">
        <v>96</v>
      </c>
      <c r="C93" s="107" t="s">
        <v>21</v>
      </c>
      <c r="D93" s="33">
        <f t="shared" si="7"/>
        <v>0</v>
      </c>
      <c r="E93" s="108"/>
      <c r="F93" s="108"/>
      <c r="G93" s="95"/>
      <c r="H93" s="108"/>
      <c r="I93" s="355"/>
      <c r="J93" s="98"/>
      <c r="K93" s="326">
        <f t="shared" si="6"/>
        <v>0</v>
      </c>
      <c r="L93" s="98"/>
      <c r="M93" s="108">
        <v>0</v>
      </c>
      <c r="N93" s="110"/>
      <c r="O93" s="110"/>
      <c r="P93" s="449"/>
      <c r="Q93" s="110"/>
      <c r="R93" s="449"/>
      <c r="S93" s="449"/>
      <c r="T93" s="110"/>
      <c r="U93" s="450"/>
      <c r="V93" s="450"/>
      <c r="W93" s="450"/>
      <c r="X93" s="451"/>
    </row>
    <row r="94" spans="1:24" s="19" customFormat="1" ht="15.75" thickBot="1">
      <c r="A94" s="105" t="s">
        <v>183</v>
      </c>
      <c r="B94" s="106" t="s">
        <v>97</v>
      </c>
      <c r="C94" s="107" t="s">
        <v>21</v>
      </c>
      <c r="D94" s="597">
        <f t="shared" si="7"/>
        <v>0</v>
      </c>
      <c r="E94" s="111"/>
      <c r="F94" s="109"/>
      <c r="G94" s="109"/>
      <c r="H94" s="111"/>
      <c r="I94" s="354"/>
      <c r="J94" s="109"/>
      <c r="K94" s="330">
        <f t="shared" si="6"/>
        <v>0</v>
      </c>
      <c r="L94" s="109"/>
      <c r="M94" s="112"/>
      <c r="N94" s="110"/>
      <c r="O94" s="110"/>
      <c r="P94" s="449"/>
      <c r="Q94" s="110"/>
      <c r="R94" s="449"/>
      <c r="S94" s="449"/>
      <c r="T94" s="110"/>
      <c r="U94" s="450"/>
      <c r="V94" s="450"/>
      <c r="W94" s="450"/>
      <c r="X94" s="451"/>
    </row>
    <row r="95" spans="1:24" s="19" customFormat="1" ht="15.75" thickBot="1">
      <c r="A95" s="76" t="s">
        <v>184</v>
      </c>
      <c r="B95" s="113" t="s">
        <v>98</v>
      </c>
      <c r="C95" s="78" t="s">
        <v>21</v>
      </c>
      <c r="D95" s="114">
        <f>K95</f>
        <v>603.29399999999998</v>
      </c>
      <c r="E95" s="114"/>
      <c r="F95" s="114"/>
      <c r="G95" s="104"/>
      <c r="H95" s="114"/>
      <c r="I95" s="368"/>
      <c r="J95" s="121"/>
      <c r="K95" s="360">
        <f t="shared" si="6"/>
        <v>603.29399999999998</v>
      </c>
      <c r="L95" s="121"/>
      <c r="M95" s="120">
        <v>603.29399999999998</v>
      </c>
      <c r="N95" s="104"/>
      <c r="O95" s="104"/>
      <c r="P95" s="452"/>
      <c r="Q95" s="104"/>
      <c r="R95" s="452"/>
      <c r="S95" s="452"/>
      <c r="T95" s="104"/>
      <c r="U95" s="453"/>
      <c r="V95" s="453"/>
      <c r="W95" s="453"/>
      <c r="X95" s="454"/>
    </row>
    <row r="96" spans="1:24" s="19" customFormat="1" ht="15.75" thickBot="1">
      <c r="A96" s="115"/>
      <c r="B96" s="116" t="s">
        <v>99</v>
      </c>
      <c r="C96" s="117" t="s">
        <v>21</v>
      </c>
      <c r="D96" s="118">
        <f>K96</f>
        <v>6349.8319999999994</v>
      </c>
      <c r="E96" s="118"/>
      <c r="F96" s="118"/>
      <c r="G96" s="119"/>
      <c r="H96" s="118"/>
      <c r="I96" s="368"/>
      <c r="J96" s="119"/>
      <c r="K96" s="455">
        <f t="shared" si="6"/>
        <v>6349.8319999999994</v>
      </c>
      <c r="L96" s="121"/>
      <c r="M96" s="120">
        <f>M11+M70+M85+M92+M95</f>
        <v>6349.8319999999994</v>
      </c>
      <c r="N96" s="121"/>
      <c r="O96" s="121"/>
      <c r="P96" s="456"/>
      <c r="Q96" s="121"/>
      <c r="R96" s="456"/>
      <c r="S96" s="456"/>
      <c r="T96" s="121"/>
      <c r="U96" s="457"/>
      <c r="V96" s="457"/>
      <c r="W96" s="457"/>
      <c r="X96" s="458"/>
    </row>
    <row r="97" spans="1:24" s="19" customFormat="1">
      <c r="A97" s="122"/>
      <c r="B97" s="123"/>
      <c r="C97" s="124"/>
      <c r="D97" s="125"/>
      <c r="E97" s="125"/>
      <c r="F97" s="126"/>
      <c r="G97" s="126"/>
      <c r="H97" s="126"/>
      <c r="I97" s="127"/>
      <c r="J97" s="126"/>
      <c r="K97" s="125"/>
      <c r="L97" s="126"/>
      <c r="M97" s="126"/>
      <c r="N97" s="126"/>
      <c r="O97" s="126"/>
      <c r="P97" s="125"/>
      <c r="Q97" s="126"/>
      <c r="R97" s="125"/>
      <c r="S97" s="125"/>
      <c r="T97" s="126"/>
      <c r="U97" s="128"/>
      <c r="V97" s="128"/>
      <c r="W97" s="128"/>
      <c r="X97" s="128"/>
    </row>
    <row r="98" spans="1:24" s="19" customFormat="1">
      <c r="A98" s="129"/>
      <c r="B98" s="130"/>
      <c r="C98" s="126"/>
      <c r="D98" s="125"/>
      <c r="E98" s="125"/>
      <c r="F98" s="126"/>
      <c r="G98" s="126"/>
      <c r="H98" s="126"/>
      <c r="I98" s="127"/>
      <c r="J98" s="126"/>
      <c r="K98" s="125"/>
      <c r="L98" s="126"/>
      <c r="M98" s="126"/>
      <c r="N98" s="126"/>
      <c r="O98" s="126"/>
      <c r="P98" s="125"/>
      <c r="Q98" s="126"/>
      <c r="R98" s="125"/>
      <c r="S98" s="125"/>
      <c r="T98" s="126"/>
      <c r="U98" s="128"/>
      <c r="V98" s="128"/>
      <c r="W98" s="128"/>
      <c r="X98" s="128"/>
    </row>
    <row r="99" spans="1:24">
      <c r="A99" s="131"/>
      <c r="B99" s="131"/>
      <c r="C99" s="131"/>
      <c r="D99" s="132"/>
      <c r="E99" s="132"/>
      <c r="F99" s="131"/>
      <c r="G99" s="131"/>
      <c r="H99" s="131"/>
      <c r="I99" s="133"/>
      <c r="J99" s="131"/>
      <c r="K99" s="132"/>
      <c r="L99" s="131"/>
      <c r="M99" s="131"/>
      <c r="N99" s="131"/>
      <c r="O99" s="131"/>
      <c r="P99" s="132"/>
      <c r="Q99" s="131"/>
      <c r="R99" s="132"/>
      <c r="S99" s="132"/>
      <c r="T99" s="131"/>
      <c r="U99" s="7"/>
      <c r="V99" s="7"/>
      <c r="W99" s="7"/>
      <c r="X99" s="7"/>
    </row>
    <row r="100" spans="1:24" ht="13.7" customHeight="1" thickBot="1">
      <c r="A100" s="756" t="s">
        <v>100</v>
      </c>
      <c r="B100" s="756"/>
      <c r="C100" s="756"/>
      <c r="D100" s="756"/>
      <c r="E100" s="756"/>
      <c r="F100" s="756"/>
      <c r="G100" s="756"/>
      <c r="H100" s="756"/>
      <c r="I100" s="756"/>
      <c r="J100" s="756"/>
      <c r="K100" s="756"/>
      <c r="L100" s="756"/>
      <c r="M100" s="756"/>
      <c r="N100" s="756"/>
      <c r="O100" s="756"/>
      <c r="P100" s="756"/>
      <c r="Q100" s="756"/>
      <c r="R100" s="756"/>
      <c r="S100" s="757"/>
      <c r="T100" s="756"/>
      <c r="U100" s="2"/>
      <c r="V100" s="2"/>
      <c r="W100" s="2"/>
      <c r="X100" s="2"/>
    </row>
    <row r="101" spans="1:24">
      <c r="A101" s="758" t="s">
        <v>101</v>
      </c>
      <c r="B101" s="760" t="s">
        <v>102</v>
      </c>
      <c r="C101" s="134" t="s">
        <v>43</v>
      </c>
      <c r="D101" s="135">
        <v>0</v>
      </c>
      <c r="E101" s="136"/>
      <c r="F101" s="137"/>
      <c r="G101" s="138"/>
      <c r="H101" s="138"/>
      <c r="I101" s="139"/>
      <c r="J101" s="138"/>
      <c r="K101" s="136"/>
      <c r="L101" s="134"/>
      <c r="M101" s="138"/>
      <c r="N101" s="140"/>
      <c r="O101" s="138"/>
      <c r="P101" s="141"/>
      <c r="Q101" s="142"/>
      <c r="R101" s="135"/>
      <c r="S101" s="141"/>
      <c r="T101" s="143"/>
      <c r="U101" s="144"/>
      <c r="V101" s="145"/>
      <c r="W101" s="144"/>
      <c r="X101" s="145"/>
    </row>
    <row r="102" spans="1:24" ht="15.75" thickBot="1">
      <c r="A102" s="759"/>
      <c r="B102" s="761"/>
      <c r="C102" s="146" t="s">
        <v>21</v>
      </c>
      <c r="D102" s="147">
        <v>0</v>
      </c>
      <c r="E102" s="147"/>
      <c r="F102" s="147"/>
      <c r="G102" s="148"/>
      <c r="H102" s="148"/>
      <c r="I102" s="149"/>
      <c r="J102" s="148"/>
      <c r="K102" s="150"/>
      <c r="L102" s="151"/>
      <c r="M102" s="148"/>
      <c r="N102" s="124"/>
      <c r="O102" s="148"/>
      <c r="P102" s="152"/>
      <c r="Q102" s="153"/>
      <c r="R102" s="147"/>
      <c r="S102" s="154"/>
      <c r="T102" s="155"/>
      <c r="U102" s="156"/>
      <c r="V102" s="157"/>
      <c r="W102" s="156"/>
      <c r="X102" s="157"/>
    </row>
    <row r="103" spans="1:24" ht="15.75" thickBot="1">
      <c r="A103" s="762" t="s">
        <v>103</v>
      </c>
      <c r="B103" s="760" t="s">
        <v>104</v>
      </c>
      <c r="C103" s="134" t="s">
        <v>43</v>
      </c>
      <c r="D103" s="158">
        <v>0</v>
      </c>
      <c r="E103" s="136"/>
      <c r="F103" s="159"/>
      <c r="G103" s="138"/>
      <c r="H103" s="138"/>
      <c r="I103" s="139"/>
      <c r="J103" s="138"/>
      <c r="K103" s="136"/>
      <c r="L103" s="142"/>
      <c r="M103" s="138"/>
      <c r="N103" s="140"/>
      <c r="O103" s="138"/>
      <c r="P103" s="160"/>
      <c r="Q103" s="161"/>
      <c r="R103" s="135"/>
      <c r="S103" s="162"/>
      <c r="T103" s="134"/>
      <c r="U103" s="163"/>
      <c r="V103" s="144"/>
      <c r="W103" s="163"/>
      <c r="X103" s="144"/>
    </row>
    <row r="104" spans="1:24" ht="15.75" thickBot="1">
      <c r="A104" s="763"/>
      <c r="B104" s="761"/>
      <c r="C104" s="164" t="s">
        <v>21</v>
      </c>
      <c r="D104" s="158">
        <v>0</v>
      </c>
      <c r="E104" s="136"/>
      <c r="F104" s="159"/>
      <c r="G104" s="165"/>
      <c r="H104" s="165"/>
      <c r="I104" s="166"/>
      <c r="J104" s="165"/>
      <c r="K104" s="167"/>
      <c r="L104" s="168"/>
      <c r="M104" s="165"/>
      <c r="N104" s="169"/>
      <c r="O104" s="165"/>
      <c r="P104" s="170"/>
      <c r="Q104" s="171"/>
      <c r="R104" s="172"/>
      <c r="S104" s="154"/>
      <c r="T104" s="164"/>
      <c r="U104" s="173"/>
      <c r="V104" s="174"/>
      <c r="W104" s="173"/>
      <c r="X104" s="174"/>
    </row>
    <row r="105" spans="1:24" ht="15.75" thickBot="1">
      <c r="A105" s="762" t="s">
        <v>46</v>
      </c>
      <c r="B105" s="760" t="s">
        <v>105</v>
      </c>
      <c r="C105" s="134" t="s">
        <v>43</v>
      </c>
      <c r="D105" s="158">
        <v>0</v>
      </c>
      <c r="E105" s="136"/>
      <c r="F105" s="159"/>
      <c r="G105" s="138"/>
      <c r="H105" s="138"/>
      <c r="I105" s="139"/>
      <c r="J105" s="138"/>
      <c r="K105" s="136"/>
      <c r="L105" s="142"/>
      <c r="M105" s="138"/>
      <c r="N105" s="140"/>
      <c r="O105" s="138"/>
      <c r="P105" s="160"/>
      <c r="Q105" s="161"/>
      <c r="R105" s="135"/>
      <c r="S105" s="141"/>
      <c r="T105" s="134"/>
      <c r="U105" s="163"/>
      <c r="V105" s="144"/>
      <c r="W105" s="163"/>
      <c r="X105" s="144"/>
    </row>
    <row r="106" spans="1:24" ht="15.75" thickBot="1">
      <c r="A106" s="763"/>
      <c r="B106" s="761"/>
      <c r="C106" s="164" t="s">
        <v>21</v>
      </c>
      <c r="D106" s="158">
        <v>0</v>
      </c>
      <c r="E106" s="136"/>
      <c r="F106" s="159"/>
      <c r="G106" s="165"/>
      <c r="H106" s="165"/>
      <c r="I106" s="166"/>
      <c r="J106" s="165"/>
      <c r="K106" s="167"/>
      <c r="L106" s="168"/>
      <c r="M106" s="165"/>
      <c r="N106" s="169"/>
      <c r="O106" s="165"/>
      <c r="P106" s="170"/>
      <c r="Q106" s="171"/>
      <c r="R106" s="172"/>
      <c r="S106" s="154"/>
      <c r="T106" s="164"/>
      <c r="U106" s="173"/>
      <c r="V106" s="174"/>
      <c r="W106" s="173"/>
      <c r="X106" s="174"/>
    </row>
    <row r="107" spans="1:24">
      <c r="A107" s="762" t="s">
        <v>49</v>
      </c>
      <c r="B107" s="760" t="s">
        <v>106</v>
      </c>
      <c r="C107" s="175" t="s">
        <v>24</v>
      </c>
      <c r="D107" s="176">
        <v>0</v>
      </c>
      <c r="E107" s="177"/>
      <c r="F107" s="178"/>
      <c r="G107" s="179"/>
      <c r="H107" s="179"/>
      <c r="I107" s="180"/>
      <c r="J107" s="179"/>
      <c r="K107" s="177"/>
      <c r="L107" s="175"/>
      <c r="M107" s="179"/>
      <c r="N107" s="181"/>
      <c r="O107" s="179"/>
      <c r="P107" s="162"/>
      <c r="Q107" s="182"/>
      <c r="R107" s="176"/>
      <c r="S107" s="162"/>
      <c r="T107" s="183"/>
      <c r="U107" s="184"/>
      <c r="V107" s="185"/>
      <c r="W107" s="184"/>
      <c r="X107" s="185"/>
    </row>
    <row r="108" spans="1:24" ht="15.75" thickBot="1">
      <c r="A108" s="763"/>
      <c r="B108" s="761"/>
      <c r="C108" s="164" t="s">
        <v>21</v>
      </c>
      <c r="D108" s="176">
        <v>0</v>
      </c>
      <c r="E108" s="177"/>
      <c r="F108" s="178"/>
      <c r="G108" s="186"/>
      <c r="H108" s="186"/>
      <c r="I108" s="187"/>
      <c r="J108" s="186"/>
      <c r="K108" s="167"/>
      <c r="L108" s="188"/>
      <c r="M108" s="186"/>
      <c r="N108" s="189"/>
      <c r="O108" s="186"/>
      <c r="P108" s="154"/>
      <c r="Q108" s="190"/>
      <c r="R108" s="172"/>
      <c r="S108" s="191"/>
      <c r="T108" s="192"/>
      <c r="U108" s="174"/>
      <c r="V108" s="193"/>
      <c r="W108" s="174"/>
      <c r="X108" s="193"/>
    </row>
    <row r="109" spans="1:24" ht="15.75" thickBot="1">
      <c r="A109" s="762" t="s">
        <v>51</v>
      </c>
      <c r="B109" s="760" t="s">
        <v>107</v>
      </c>
      <c r="C109" s="175" t="s">
        <v>43</v>
      </c>
      <c r="D109" s="135">
        <v>0</v>
      </c>
      <c r="E109" s="136"/>
      <c r="F109" s="137"/>
      <c r="G109" s="138"/>
      <c r="H109" s="138"/>
      <c r="I109" s="139"/>
      <c r="J109" s="138"/>
      <c r="K109" s="136"/>
      <c r="L109" s="134"/>
      <c r="M109" s="138"/>
      <c r="N109" s="140"/>
      <c r="O109" s="138"/>
      <c r="P109" s="141"/>
      <c r="Q109" s="142"/>
      <c r="R109" s="135"/>
      <c r="S109" s="141"/>
      <c r="T109" s="143"/>
      <c r="U109" s="144"/>
      <c r="V109" s="145"/>
      <c r="W109" s="144"/>
      <c r="X109" s="145"/>
    </row>
    <row r="110" spans="1:24" ht="15.75" thickBot="1">
      <c r="A110" s="763"/>
      <c r="B110" s="761"/>
      <c r="C110" s="151" t="s">
        <v>21</v>
      </c>
      <c r="D110" s="135">
        <v>0</v>
      </c>
      <c r="E110" s="136"/>
      <c r="F110" s="137"/>
      <c r="G110" s="186"/>
      <c r="H110" s="186"/>
      <c r="I110" s="187"/>
      <c r="J110" s="186"/>
      <c r="K110" s="167"/>
      <c r="L110" s="188"/>
      <c r="M110" s="186"/>
      <c r="N110" s="189"/>
      <c r="O110" s="186"/>
      <c r="P110" s="154"/>
      <c r="Q110" s="190"/>
      <c r="R110" s="172"/>
      <c r="S110" s="191"/>
      <c r="T110" s="192"/>
      <c r="U110" s="174"/>
      <c r="V110" s="193"/>
      <c r="W110" s="174"/>
      <c r="X110" s="193"/>
    </row>
    <row r="111" spans="1:24" ht="15.75" thickBot="1">
      <c r="A111" s="762" t="s">
        <v>54</v>
      </c>
      <c r="B111" s="760" t="s">
        <v>108</v>
      </c>
      <c r="C111" s="134" t="s">
        <v>48</v>
      </c>
      <c r="D111" s="135">
        <v>0</v>
      </c>
      <c r="E111" s="194"/>
      <c r="F111" s="137"/>
      <c r="G111" s="138"/>
      <c r="H111" s="140"/>
      <c r="I111" s="139"/>
      <c r="J111" s="140"/>
      <c r="K111" s="136"/>
      <c r="L111" s="134"/>
      <c r="M111" s="138"/>
      <c r="N111" s="140"/>
      <c r="O111" s="138"/>
      <c r="P111" s="141"/>
      <c r="Q111" s="142"/>
      <c r="R111" s="135"/>
      <c r="S111" s="141"/>
      <c r="T111" s="143"/>
      <c r="U111" s="144"/>
      <c r="V111" s="145"/>
      <c r="W111" s="144"/>
      <c r="X111" s="145"/>
    </row>
    <row r="112" spans="1:24" ht="15.75" thickBot="1">
      <c r="A112" s="763"/>
      <c r="B112" s="761"/>
      <c r="C112" s="164" t="s">
        <v>109</v>
      </c>
      <c r="D112" s="135">
        <v>0</v>
      </c>
      <c r="E112" s="194"/>
      <c r="F112" s="137"/>
      <c r="G112" s="165"/>
      <c r="H112" s="169"/>
      <c r="I112" s="166"/>
      <c r="J112" s="169"/>
      <c r="K112" s="167"/>
      <c r="L112" s="164"/>
      <c r="M112" s="165"/>
      <c r="N112" s="169"/>
      <c r="O112" s="165"/>
      <c r="P112" s="154"/>
      <c r="Q112" s="168"/>
      <c r="R112" s="172"/>
      <c r="S112" s="154"/>
      <c r="T112" s="195"/>
      <c r="U112" s="174"/>
      <c r="V112" s="196"/>
      <c r="W112" s="174"/>
      <c r="X112" s="196"/>
    </row>
    <row r="113" spans="1:24">
      <c r="A113" s="774">
        <v>7</v>
      </c>
      <c r="B113" s="760" t="s">
        <v>110</v>
      </c>
      <c r="C113" s="175" t="s">
        <v>111</v>
      </c>
      <c r="D113" s="176">
        <v>0</v>
      </c>
      <c r="E113" s="177"/>
      <c r="F113" s="178"/>
      <c r="G113" s="179"/>
      <c r="H113" s="179"/>
      <c r="I113" s="180"/>
      <c r="J113" s="179"/>
      <c r="K113" s="177"/>
      <c r="L113" s="175"/>
      <c r="M113" s="179"/>
      <c r="N113" s="181"/>
      <c r="O113" s="179"/>
      <c r="P113" s="162"/>
      <c r="Q113" s="182"/>
      <c r="R113" s="176"/>
      <c r="S113" s="162"/>
      <c r="T113" s="183"/>
      <c r="U113" s="184"/>
      <c r="V113" s="185"/>
      <c r="W113" s="184"/>
      <c r="X113" s="185"/>
    </row>
    <row r="114" spans="1:24" ht="15.75" thickBot="1">
      <c r="A114" s="775"/>
      <c r="B114" s="761"/>
      <c r="C114" s="164" t="s">
        <v>21</v>
      </c>
      <c r="D114" s="176">
        <v>0</v>
      </c>
      <c r="E114" s="177"/>
      <c r="F114" s="178"/>
      <c r="G114" s="186"/>
      <c r="H114" s="186"/>
      <c r="I114" s="187"/>
      <c r="J114" s="186"/>
      <c r="K114" s="167"/>
      <c r="L114" s="188"/>
      <c r="M114" s="186"/>
      <c r="N114" s="189"/>
      <c r="O114" s="186"/>
      <c r="P114" s="154"/>
      <c r="Q114" s="190"/>
      <c r="R114" s="172"/>
      <c r="S114" s="191"/>
      <c r="T114" s="192"/>
      <c r="U114" s="174"/>
      <c r="V114" s="193"/>
      <c r="W114" s="174"/>
      <c r="X114" s="193"/>
    </row>
    <row r="115" spans="1:24" s="198" customFormat="1" ht="15.75" thickBot="1">
      <c r="A115" s="776">
        <v>8</v>
      </c>
      <c r="B115" s="760" t="s">
        <v>112</v>
      </c>
      <c r="C115" s="197" t="s">
        <v>43</v>
      </c>
      <c r="D115" s="135">
        <v>0</v>
      </c>
      <c r="E115" s="136"/>
      <c r="F115" s="137"/>
      <c r="G115" s="138"/>
      <c r="H115" s="138"/>
      <c r="I115" s="139"/>
      <c r="J115" s="138"/>
      <c r="K115" s="136"/>
      <c r="L115" s="134"/>
      <c r="M115" s="138"/>
      <c r="N115" s="140"/>
      <c r="O115" s="138"/>
      <c r="P115" s="141"/>
      <c r="Q115" s="142"/>
      <c r="R115" s="135"/>
      <c r="S115" s="141"/>
      <c r="T115" s="143"/>
      <c r="U115" s="144"/>
      <c r="V115" s="145"/>
      <c r="W115" s="144"/>
      <c r="X115" s="145"/>
    </row>
    <row r="116" spans="1:24" s="198" customFormat="1" ht="15.75" thickBot="1">
      <c r="A116" s="777"/>
      <c r="B116" s="761"/>
      <c r="C116" s="199" t="s">
        <v>21</v>
      </c>
      <c r="D116" s="135">
        <v>0</v>
      </c>
      <c r="E116" s="136"/>
      <c r="F116" s="137"/>
      <c r="G116" s="186"/>
      <c r="H116" s="186"/>
      <c r="I116" s="187"/>
      <c r="J116" s="186"/>
      <c r="K116" s="167"/>
      <c r="L116" s="188"/>
      <c r="M116" s="186"/>
      <c r="N116" s="189"/>
      <c r="O116" s="186"/>
      <c r="P116" s="154"/>
      <c r="Q116" s="190"/>
      <c r="R116" s="172"/>
      <c r="S116" s="191"/>
      <c r="T116" s="192"/>
      <c r="U116" s="174"/>
      <c r="V116" s="193"/>
      <c r="W116" s="174"/>
      <c r="X116" s="193"/>
    </row>
    <row r="117" spans="1:24" ht="15.75" thickBot="1">
      <c r="A117" s="774">
        <v>9</v>
      </c>
      <c r="B117" s="760" t="s">
        <v>113</v>
      </c>
      <c r="C117" s="134" t="s">
        <v>114</v>
      </c>
      <c r="D117" s="135">
        <v>0</v>
      </c>
      <c r="E117" s="136"/>
      <c r="F117" s="137"/>
      <c r="G117" s="138"/>
      <c r="H117" s="138"/>
      <c r="I117" s="139"/>
      <c r="J117" s="138"/>
      <c r="K117" s="136"/>
      <c r="L117" s="134"/>
      <c r="M117" s="138"/>
      <c r="N117" s="140"/>
      <c r="O117" s="138"/>
      <c r="P117" s="141"/>
      <c r="Q117" s="142"/>
      <c r="R117" s="135"/>
      <c r="S117" s="141"/>
      <c r="T117" s="143"/>
      <c r="U117" s="144"/>
      <c r="V117" s="145"/>
      <c r="W117" s="144"/>
      <c r="X117" s="145"/>
    </row>
    <row r="118" spans="1:24" ht="15.75" thickBot="1">
      <c r="A118" s="775"/>
      <c r="B118" s="761"/>
      <c r="C118" s="164" t="s">
        <v>21</v>
      </c>
      <c r="D118" s="135">
        <v>0</v>
      </c>
      <c r="E118" s="136"/>
      <c r="F118" s="137"/>
      <c r="G118" s="186"/>
      <c r="H118" s="186"/>
      <c r="I118" s="187"/>
      <c r="J118" s="186"/>
      <c r="K118" s="167"/>
      <c r="L118" s="188"/>
      <c r="M118" s="186"/>
      <c r="N118" s="189"/>
      <c r="O118" s="186"/>
      <c r="P118" s="154"/>
      <c r="Q118" s="190"/>
      <c r="R118" s="172"/>
      <c r="S118" s="191"/>
      <c r="T118" s="192"/>
      <c r="U118" s="174"/>
      <c r="V118" s="193"/>
      <c r="W118" s="174"/>
      <c r="X118" s="193"/>
    </row>
    <row r="119" spans="1:24" ht="14.65" customHeight="1" thickBot="1">
      <c r="A119" s="200" t="s">
        <v>62</v>
      </c>
      <c r="B119" s="201" t="s">
        <v>115</v>
      </c>
      <c r="C119" s="142" t="s">
        <v>21</v>
      </c>
      <c r="D119" s="135">
        <f>K119</f>
        <v>75.108000000000004</v>
      </c>
      <c r="E119" s="136"/>
      <c r="F119" s="202"/>
      <c r="G119" s="203"/>
      <c r="H119" s="203"/>
      <c r="I119" s="139"/>
      <c r="J119" s="203"/>
      <c r="K119" s="136">
        <f>M119</f>
        <v>75.108000000000004</v>
      </c>
      <c r="L119" s="204"/>
      <c r="M119" s="203">
        <v>75.108000000000004</v>
      </c>
      <c r="N119" s="205"/>
      <c r="O119" s="203"/>
      <c r="P119" s="141"/>
      <c r="Q119" s="204"/>
      <c r="R119" s="135"/>
      <c r="S119" s="141"/>
      <c r="T119" s="206"/>
      <c r="U119" s="207"/>
      <c r="V119" s="144"/>
      <c r="W119" s="207"/>
      <c r="X119" s="144"/>
    </row>
    <row r="120" spans="1:24" ht="14.65" customHeight="1" thickBot="1">
      <c r="A120" s="208" t="s">
        <v>116</v>
      </c>
      <c r="B120" s="209" t="s">
        <v>117</v>
      </c>
      <c r="C120" s="175" t="s">
        <v>21</v>
      </c>
      <c r="D120" s="135">
        <f t="shared" ref="D120:D126" si="8">K120</f>
        <v>0</v>
      </c>
      <c r="E120" s="136"/>
      <c r="F120" s="202"/>
      <c r="G120" s="210"/>
      <c r="H120" s="210"/>
      <c r="I120" s="180"/>
      <c r="J120" s="210"/>
      <c r="K120" s="177"/>
      <c r="L120" s="211"/>
      <c r="M120" s="210"/>
      <c r="N120" s="211"/>
      <c r="O120" s="210"/>
      <c r="P120" s="212"/>
      <c r="Q120" s="213"/>
      <c r="R120" s="176"/>
      <c r="S120" s="162"/>
      <c r="T120" s="210"/>
      <c r="U120" s="214"/>
      <c r="V120" s="184"/>
      <c r="W120" s="214"/>
      <c r="X120" s="184"/>
    </row>
    <row r="121" spans="1:24" ht="14.65" customHeight="1" thickBot="1">
      <c r="A121" s="376" t="s">
        <v>64</v>
      </c>
      <c r="B121" s="215" t="s">
        <v>118</v>
      </c>
      <c r="C121" s="216" t="s">
        <v>21</v>
      </c>
      <c r="D121" s="459">
        <f t="shared" si="8"/>
        <v>521.16</v>
      </c>
      <c r="E121" s="217"/>
      <c r="F121" s="218"/>
      <c r="G121" s="219"/>
      <c r="H121" s="219"/>
      <c r="I121" s="220"/>
      <c r="J121" s="219"/>
      <c r="K121" s="460">
        <f>M121</f>
        <v>521.16</v>
      </c>
      <c r="L121" s="221"/>
      <c r="M121" s="461">
        <v>521.16</v>
      </c>
      <c r="N121" s="221"/>
      <c r="O121" s="219"/>
      <c r="P121" s="222"/>
      <c r="Q121" s="223"/>
      <c r="R121" s="217"/>
      <c r="S121" s="224"/>
      <c r="T121" s="219"/>
      <c r="U121" s="225"/>
      <c r="V121" s="226"/>
      <c r="W121" s="225"/>
      <c r="X121" s="226"/>
    </row>
    <row r="122" spans="1:24" ht="14.65" customHeight="1" thickBot="1">
      <c r="A122" s="227" t="s">
        <v>65</v>
      </c>
      <c r="B122" s="228" t="s">
        <v>119</v>
      </c>
      <c r="C122" s="229" t="s">
        <v>21</v>
      </c>
      <c r="D122" s="135">
        <f t="shared" si="8"/>
        <v>0</v>
      </c>
      <c r="E122" s="230"/>
      <c r="F122" s="231"/>
      <c r="G122" s="232"/>
      <c r="H122" s="232"/>
      <c r="I122" s="233"/>
      <c r="J122" s="232"/>
      <c r="K122" s="230"/>
      <c r="L122" s="234"/>
      <c r="M122" s="232"/>
      <c r="N122" s="234"/>
      <c r="O122" s="232"/>
      <c r="P122" s="235"/>
      <c r="Q122" s="236"/>
      <c r="R122" s="230"/>
      <c r="S122" s="237"/>
      <c r="T122" s="232"/>
      <c r="U122" s="238"/>
      <c r="V122" s="239"/>
      <c r="W122" s="238"/>
      <c r="X122" s="239"/>
    </row>
    <row r="123" spans="1:24" ht="14.65" customHeight="1" thickBot="1">
      <c r="A123" s="377">
        <v>13</v>
      </c>
      <c r="B123" s="240" t="s">
        <v>120</v>
      </c>
      <c r="C123" s="216" t="s">
        <v>21</v>
      </c>
      <c r="D123" s="135">
        <f t="shared" si="8"/>
        <v>0</v>
      </c>
      <c r="E123" s="217"/>
      <c r="F123" s="218"/>
      <c r="G123" s="219"/>
      <c r="H123" s="219"/>
      <c r="I123" s="220"/>
      <c r="J123" s="219"/>
      <c r="K123" s="217"/>
      <c r="L123" s="221"/>
      <c r="M123" s="219"/>
      <c r="N123" s="221"/>
      <c r="O123" s="219"/>
      <c r="P123" s="222"/>
      <c r="Q123" s="223"/>
      <c r="R123" s="217"/>
      <c r="S123" s="224"/>
      <c r="T123" s="219"/>
      <c r="U123" s="225"/>
      <c r="V123" s="226"/>
      <c r="W123" s="225"/>
      <c r="X123" s="226"/>
    </row>
    <row r="124" spans="1:24" ht="14.65" customHeight="1" thickBot="1">
      <c r="A124" s="377">
        <v>14</v>
      </c>
      <c r="B124" s="240" t="s">
        <v>121</v>
      </c>
      <c r="C124" s="216"/>
      <c r="D124" s="135">
        <f t="shared" si="8"/>
        <v>446.52</v>
      </c>
      <c r="E124" s="217"/>
      <c r="F124" s="218"/>
      <c r="G124" s="219"/>
      <c r="H124" s="219"/>
      <c r="I124" s="220"/>
      <c r="J124" s="219"/>
      <c r="K124" s="217">
        <f>M124</f>
        <v>446.52</v>
      </c>
      <c r="L124" s="221"/>
      <c r="M124" s="219">
        <v>446.52</v>
      </c>
      <c r="N124" s="221"/>
      <c r="O124" s="219"/>
      <c r="P124" s="222"/>
      <c r="Q124" s="223"/>
      <c r="R124" s="217"/>
      <c r="S124" s="224"/>
      <c r="T124" s="219"/>
      <c r="U124" s="225"/>
      <c r="V124" s="226"/>
      <c r="W124" s="225"/>
      <c r="X124" s="226"/>
    </row>
    <row r="125" spans="1:24" ht="14.65" customHeight="1" thickBot="1">
      <c r="A125" s="227" t="s">
        <v>70</v>
      </c>
      <c r="B125" s="228" t="s">
        <v>122</v>
      </c>
      <c r="C125" s="229" t="s">
        <v>21</v>
      </c>
      <c r="D125" s="135">
        <f t="shared" si="8"/>
        <v>57.503999999999998</v>
      </c>
      <c r="E125" s="230"/>
      <c r="F125" s="231"/>
      <c r="G125" s="232"/>
      <c r="H125" s="232"/>
      <c r="I125" s="233"/>
      <c r="J125" s="232"/>
      <c r="K125" s="230">
        <f>M125</f>
        <v>57.503999999999998</v>
      </c>
      <c r="L125" s="234"/>
      <c r="M125" s="232">
        <v>57.503999999999998</v>
      </c>
      <c r="N125" s="234"/>
      <c r="O125" s="232"/>
      <c r="P125" s="235"/>
      <c r="Q125" s="236"/>
      <c r="R125" s="230"/>
      <c r="S125" s="237"/>
      <c r="T125" s="232"/>
      <c r="U125" s="238"/>
      <c r="V125" s="239"/>
      <c r="W125" s="238"/>
      <c r="X125" s="239"/>
    </row>
    <row r="126" spans="1:24" ht="14.65" customHeight="1">
      <c r="A126" s="241">
        <v>16</v>
      </c>
      <c r="B126" s="242" t="s">
        <v>123</v>
      </c>
      <c r="C126" s="134" t="s">
        <v>21</v>
      </c>
      <c r="D126" s="459">
        <f t="shared" si="8"/>
        <v>2253</v>
      </c>
      <c r="E126" s="136"/>
      <c r="F126" s="137"/>
      <c r="G126" s="243"/>
      <c r="H126" s="243"/>
      <c r="I126" s="244"/>
      <c r="J126" s="243"/>
      <c r="K126" s="462">
        <f>M126</f>
        <v>2253</v>
      </c>
      <c r="L126" s="245"/>
      <c r="M126" s="463">
        <v>2253</v>
      </c>
      <c r="N126" s="194"/>
      <c r="O126" s="245"/>
      <c r="P126" s="246"/>
      <c r="Q126" s="247"/>
      <c r="R126" s="136"/>
      <c r="S126" s="246"/>
      <c r="T126" s="245"/>
      <c r="U126" s="248"/>
      <c r="V126" s="248"/>
      <c r="W126" s="248"/>
      <c r="X126" s="248"/>
    </row>
    <row r="127" spans="1:24" ht="42.6" customHeight="1">
      <c r="A127" s="249" t="s">
        <v>124</v>
      </c>
      <c r="B127" s="250" t="s">
        <v>125</v>
      </c>
      <c r="C127" s="251" t="s">
        <v>109</v>
      </c>
      <c r="D127" s="252">
        <v>0</v>
      </c>
      <c r="E127" s="253"/>
      <c r="F127" s="253"/>
      <c r="G127" s="254"/>
      <c r="H127" s="254"/>
      <c r="I127" s="255"/>
      <c r="J127" s="254"/>
      <c r="K127" s="253"/>
      <c r="L127" s="252"/>
      <c r="M127" s="254"/>
      <c r="N127" s="256"/>
      <c r="O127" s="252"/>
      <c r="P127" s="257"/>
      <c r="Q127" s="258"/>
      <c r="R127" s="253"/>
      <c r="S127" s="257"/>
      <c r="T127" s="252"/>
      <c r="U127" s="259"/>
      <c r="V127" s="259"/>
      <c r="W127" s="259"/>
      <c r="X127" s="259"/>
    </row>
    <row r="128" spans="1:24">
      <c r="A128" s="778" t="s">
        <v>126</v>
      </c>
      <c r="B128" s="779" t="s">
        <v>127</v>
      </c>
      <c r="C128" s="260" t="s">
        <v>43</v>
      </c>
      <c r="D128" s="261">
        <v>0</v>
      </c>
      <c r="E128" s="262"/>
      <c r="F128" s="263"/>
      <c r="G128" s="264"/>
      <c r="H128" s="264"/>
      <c r="I128" s="265"/>
      <c r="J128" s="264"/>
      <c r="K128" s="262"/>
      <c r="L128" s="266"/>
      <c r="M128" s="264"/>
      <c r="N128" s="267"/>
      <c r="O128" s="264"/>
      <c r="P128" s="268"/>
      <c r="Q128" s="269"/>
      <c r="R128" s="261"/>
      <c r="S128" s="268"/>
      <c r="T128" s="264"/>
      <c r="U128" s="270"/>
      <c r="V128" s="270"/>
      <c r="W128" s="270"/>
      <c r="X128" s="270"/>
    </row>
    <row r="129" spans="1:130" ht="21.6" customHeight="1">
      <c r="A129" s="781"/>
      <c r="B129" s="782"/>
      <c r="C129" s="260" t="s">
        <v>21</v>
      </c>
      <c r="D129" s="261">
        <v>0</v>
      </c>
      <c r="E129" s="262"/>
      <c r="F129" s="271"/>
      <c r="G129" s="264"/>
      <c r="H129" s="264"/>
      <c r="I129" s="265"/>
      <c r="J129" s="264"/>
      <c r="K129" s="262"/>
      <c r="L129" s="266"/>
      <c r="M129" s="264"/>
      <c r="N129" s="267"/>
      <c r="O129" s="264"/>
      <c r="P129" s="268"/>
      <c r="Q129" s="269"/>
      <c r="R129" s="261"/>
      <c r="S129" s="268"/>
      <c r="T129" s="264"/>
      <c r="U129" s="270"/>
      <c r="V129" s="270"/>
      <c r="W129" s="270"/>
      <c r="X129" s="270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>
      <c r="A130" s="778" t="s">
        <v>128</v>
      </c>
      <c r="B130" s="779" t="s">
        <v>129</v>
      </c>
      <c r="C130" s="260" t="s">
        <v>43</v>
      </c>
      <c r="D130" s="261">
        <v>0</v>
      </c>
      <c r="E130" s="262"/>
      <c r="F130" s="263"/>
      <c r="G130" s="264"/>
      <c r="H130" s="264"/>
      <c r="I130" s="265"/>
      <c r="J130" s="264"/>
      <c r="K130" s="262"/>
      <c r="L130" s="266"/>
      <c r="M130" s="264"/>
      <c r="N130" s="267"/>
      <c r="O130" s="264"/>
      <c r="P130" s="268"/>
      <c r="Q130" s="269"/>
      <c r="R130" s="261"/>
      <c r="S130" s="268"/>
      <c r="T130" s="264"/>
      <c r="U130" s="270"/>
      <c r="V130" s="270"/>
      <c r="W130" s="270"/>
      <c r="X130" s="270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>
      <c r="A131" s="781"/>
      <c r="B131" s="782"/>
      <c r="C131" s="260" t="s">
        <v>130</v>
      </c>
      <c r="D131" s="261">
        <v>0</v>
      </c>
      <c r="E131" s="262"/>
      <c r="F131" s="263"/>
      <c r="G131" s="264"/>
      <c r="H131" s="264"/>
      <c r="I131" s="265"/>
      <c r="J131" s="264"/>
      <c r="K131" s="262"/>
      <c r="L131" s="266"/>
      <c r="M131" s="264"/>
      <c r="N131" s="267"/>
      <c r="O131" s="264"/>
      <c r="P131" s="268"/>
      <c r="Q131" s="269"/>
      <c r="R131" s="261"/>
      <c r="S131" s="268"/>
      <c r="T131" s="264"/>
      <c r="U131" s="270"/>
      <c r="V131" s="270"/>
      <c r="W131" s="270"/>
      <c r="X131" s="270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>
      <c r="A132" s="778" t="s">
        <v>131</v>
      </c>
      <c r="B132" s="779" t="s">
        <v>132</v>
      </c>
      <c r="C132" s="260" t="s">
        <v>43</v>
      </c>
      <c r="D132" s="261">
        <v>0</v>
      </c>
      <c r="E132" s="262"/>
      <c r="F132" s="263"/>
      <c r="G132" s="264"/>
      <c r="H132" s="264"/>
      <c r="I132" s="265"/>
      <c r="J132" s="264"/>
      <c r="K132" s="262"/>
      <c r="L132" s="266"/>
      <c r="M132" s="264"/>
      <c r="N132" s="267"/>
      <c r="O132" s="264"/>
      <c r="P132" s="268"/>
      <c r="Q132" s="269"/>
      <c r="R132" s="261"/>
      <c r="S132" s="268"/>
      <c r="T132" s="264"/>
      <c r="U132" s="270"/>
      <c r="V132" s="270"/>
      <c r="W132" s="270"/>
      <c r="X132" s="270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>
      <c r="A133" s="781"/>
      <c r="B133" s="782"/>
      <c r="C133" s="260" t="s">
        <v>21</v>
      </c>
      <c r="D133" s="261">
        <v>0</v>
      </c>
      <c r="E133" s="262"/>
      <c r="F133" s="263"/>
      <c r="G133" s="264"/>
      <c r="H133" s="264"/>
      <c r="I133" s="265"/>
      <c r="J133" s="264"/>
      <c r="K133" s="262"/>
      <c r="L133" s="266"/>
      <c r="M133" s="264"/>
      <c r="N133" s="267"/>
      <c r="O133" s="264"/>
      <c r="P133" s="268"/>
      <c r="Q133" s="269"/>
      <c r="R133" s="261"/>
      <c r="S133" s="268"/>
      <c r="T133" s="264"/>
      <c r="U133" s="270"/>
      <c r="V133" s="270"/>
      <c r="W133" s="270"/>
      <c r="X133" s="270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>
      <c r="A134" s="778" t="s">
        <v>133</v>
      </c>
      <c r="B134" s="779" t="s">
        <v>134</v>
      </c>
      <c r="C134" s="260" t="s">
        <v>43</v>
      </c>
      <c r="D134" s="261">
        <v>0</v>
      </c>
      <c r="E134" s="262"/>
      <c r="F134" s="263"/>
      <c r="G134" s="264"/>
      <c r="H134" s="264"/>
      <c r="I134" s="265"/>
      <c r="J134" s="264"/>
      <c r="K134" s="262"/>
      <c r="L134" s="266"/>
      <c r="M134" s="264"/>
      <c r="N134" s="267"/>
      <c r="O134" s="264"/>
      <c r="P134" s="268"/>
      <c r="Q134" s="269"/>
      <c r="R134" s="261"/>
      <c r="S134" s="268"/>
      <c r="T134" s="264"/>
      <c r="U134" s="270"/>
      <c r="V134" s="270"/>
      <c r="W134" s="270"/>
      <c r="X134" s="270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ht="15.75" thickBot="1">
      <c r="A135" s="763"/>
      <c r="B135" s="780"/>
      <c r="C135" s="146" t="s">
        <v>21</v>
      </c>
      <c r="D135" s="261">
        <v>0</v>
      </c>
      <c r="E135" s="262"/>
      <c r="F135" s="263"/>
      <c r="G135" s="272"/>
      <c r="H135" s="272"/>
      <c r="I135" s="273"/>
      <c r="J135" s="272"/>
      <c r="K135" s="150"/>
      <c r="L135" s="274"/>
      <c r="M135" s="272"/>
      <c r="N135" s="275"/>
      <c r="O135" s="272"/>
      <c r="P135" s="152"/>
      <c r="Q135" s="276"/>
      <c r="R135" s="147"/>
      <c r="S135" s="152"/>
      <c r="T135" s="272"/>
      <c r="U135" s="156"/>
      <c r="V135" s="156"/>
      <c r="W135" s="156"/>
      <c r="X135" s="156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ht="18.600000000000001" customHeight="1" thickBot="1">
      <c r="A136" s="200" t="s">
        <v>73</v>
      </c>
      <c r="B136" s="277" t="s">
        <v>135</v>
      </c>
      <c r="C136" s="278" t="s">
        <v>21</v>
      </c>
      <c r="D136" s="245">
        <v>0</v>
      </c>
      <c r="E136" s="279"/>
      <c r="F136" s="137"/>
      <c r="G136" s="140"/>
      <c r="H136" s="138"/>
      <c r="I136" s="280"/>
      <c r="J136" s="134"/>
      <c r="K136" s="281"/>
      <c r="L136" s="134"/>
      <c r="M136" s="134"/>
      <c r="N136" s="142"/>
      <c r="O136" s="134"/>
      <c r="P136" s="282"/>
      <c r="Q136" s="142"/>
      <c r="R136" s="282"/>
      <c r="S136" s="281"/>
      <c r="T136" s="134"/>
      <c r="U136" s="283"/>
      <c r="V136" s="284"/>
      <c r="W136" s="283"/>
      <c r="X136" s="284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s="294" customFormat="1" ht="22.15" customHeight="1" thickBot="1">
      <c r="A137" s="285" t="s">
        <v>136</v>
      </c>
      <c r="B137" s="286" t="s">
        <v>137</v>
      </c>
      <c r="C137" s="287" t="s">
        <v>21</v>
      </c>
      <c r="D137" s="245">
        <v>0</v>
      </c>
      <c r="E137" s="279"/>
      <c r="F137" s="137"/>
      <c r="G137" s="169"/>
      <c r="H137" s="165"/>
      <c r="I137" s="288"/>
      <c r="J137" s="164"/>
      <c r="K137" s="289"/>
      <c r="L137" s="164"/>
      <c r="M137" s="164"/>
      <c r="N137" s="168"/>
      <c r="O137" s="164"/>
      <c r="P137" s="290"/>
      <c r="Q137" s="168"/>
      <c r="R137" s="290"/>
      <c r="S137" s="289"/>
      <c r="T137" s="164"/>
      <c r="U137" s="291"/>
      <c r="V137" s="292"/>
      <c r="W137" s="291"/>
      <c r="X137" s="292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3"/>
      <c r="AS137" s="293"/>
      <c r="AT137" s="293"/>
      <c r="AU137" s="293"/>
      <c r="AV137" s="293"/>
      <c r="AW137" s="293"/>
      <c r="AX137" s="293"/>
      <c r="AY137" s="293"/>
      <c r="AZ137" s="293"/>
      <c r="BA137" s="293"/>
      <c r="BB137" s="293"/>
      <c r="BC137" s="293"/>
      <c r="BD137" s="293"/>
      <c r="BE137" s="293"/>
      <c r="BF137" s="293"/>
      <c r="BG137" s="293"/>
      <c r="BH137" s="293"/>
      <c r="BI137" s="293"/>
      <c r="BJ137" s="293"/>
      <c r="BK137" s="293"/>
      <c r="BL137" s="293"/>
      <c r="BM137" s="293"/>
      <c r="BN137" s="293"/>
      <c r="BO137" s="293"/>
      <c r="BP137" s="293"/>
      <c r="BQ137" s="293"/>
      <c r="BR137" s="293"/>
      <c r="BS137" s="293"/>
      <c r="BT137" s="293"/>
      <c r="BU137" s="293"/>
      <c r="BV137" s="293"/>
      <c r="BW137" s="293"/>
      <c r="BX137" s="293"/>
      <c r="BY137" s="293"/>
      <c r="BZ137" s="293"/>
      <c r="CA137" s="293"/>
      <c r="CB137" s="293"/>
      <c r="CC137" s="293"/>
      <c r="CD137" s="293"/>
      <c r="CE137" s="293"/>
      <c r="CF137" s="293"/>
      <c r="CG137" s="293"/>
      <c r="CH137" s="293"/>
      <c r="CI137" s="293"/>
      <c r="CJ137" s="293"/>
      <c r="CK137" s="293"/>
      <c r="CL137" s="293"/>
      <c r="CM137" s="293"/>
      <c r="CN137" s="293"/>
      <c r="CO137" s="293"/>
      <c r="CP137" s="293"/>
      <c r="CQ137" s="293"/>
      <c r="CR137" s="293"/>
      <c r="CS137" s="293"/>
      <c r="CT137" s="293"/>
      <c r="CU137" s="293"/>
      <c r="CV137" s="293"/>
      <c r="CW137" s="293"/>
      <c r="CX137" s="293"/>
      <c r="CY137" s="293"/>
      <c r="CZ137" s="293"/>
      <c r="DA137" s="293"/>
      <c r="DB137" s="293"/>
      <c r="DC137" s="293"/>
      <c r="DD137" s="293"/>
      <c r="DE137" s="293"/>
      <c r="DF137" s="293"/>
      <c r="DG137" s="293"/>
      <c r="DH137" s="293"/>
      <c r="DI137" s="293"/>
      <c r="DJ137" s="293"/>
      <c r="DK137" s="293"/>
      <c r="DL137" s="293"/>
      <c r="DM137" s="293"/>
      <c r="DN137" s="293"/>
      <c r="DO137" s="293"/>
      <c r="DP137" s="293"/>
      <c r="DQ137" s="293"/>
      <c r="DR137" s="293"/>
      <c r="DS137" s="293"/>
      <c r="DT137" s="293"/>
      <c r="DU137" s="293"/>
      <c r="DV137" s="293"/>
      <c r="DW137" s="293"/>
      <c r="DX137" s="293"/>
      <c r="DY137" s="293"/>
      <c r="DZ137" s="293"/>
    </row>
    <row r="138" spans="1:130" ht="17.45" customHeight="1">
      <c r="A138" s="295" t="s">
        <v>74</v>
      </c>
      <c r="B138" s="296" t="s">
        <v>138</v>
      </c>
      <c r="C138" s="297" t="s">
        <v>43</v>
      </c>
      <c r="D138" s="298">
        <f>K138</f>
        <v>644</v>
      </c>
      <c r="E138" s="298"/>
      <c r="F138" s="298"/>
      <c r="G138" s="298"/>
      <c r="H138" s="298"/>
      <c r="I138" s="299"/>
      <c r="J138" s="298"/>
      <c r="K138" s="298">
        <f>M138</f>
        <v>644</v>
      </c>
      <c r="L138" s="298"/>
      <c r="M138" s="298">
        <f>M140+M142+M144+M146+M148+M150+M152+M154</f>
        <v>644</v>
      </c>
      <c r="N138" s="300"/>
      <c r="O138" s="301"/>
      <c r="P138" s="298"/>
      <c r="Q138" s="302"/>
      <c r="R138" s="298"/>
      <c r="S138" s="300"/>
      <c r="T138" s="298"/>
      <c r="U138" s="303"/>
      <c r="V138" s="303"/>
      <c r="W138" s="303"/>
      <c r="X138" s="303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ht="18.600000000000001" customHeight="1">
      <c r="A139" s="249"/>
      <c r="B139" s="304" t="s">
        <v>139</v>
      </c>
      <c r="C139" s="251" t="s">
        <v>21</v>
      </c>
      <c r="D139" s="305">
        <f>K139</f>
        <v>262.37799999999999</v>
      </c>
      <c r="E139" s="306"/>
      <c r="F139" s="307"/>
      <c r="G139" s="252"/>
      <c r="H139" s="305"/>
      <c r="I139" s="308"/>
      <c r="J139" s="252"/>
      <c r="K139" s="464">
        <f>M139</f>
        <v>262.37799999999999</v>
      </c>
      <c r="L139" s="305"/>
      <c r="M139" s="464">
        <f>M141+M143+M145+M147+M149+M151+M153+M155</f>
        <v>262.37799999999999</v>
      </c>
      <c r="N139" s="309"/>
      <c r="O139" s="258"/>
      <c r="P139" s="252"/>
      <c r="Q139" s="310"/>
      <c r="R139" s="252"/>
      <c r="S139" s="309"/>
      <c r="T139" s="252"/>
      <c r="U139" s="311"/>
      <c r="V139" s="311"/>
      <c r="W139" s="311"/>
      <c r="X139" s="311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>
      <c r="A140" s="778" t="s">
        <v>140</v>
      </c>
      <c r="B140" s="779" t="s">
        <v>141</v>
      </c>
      <c r="C140" s="260" t="s">
        <v>43</v>
      </c>
      <c r="D140" s="261">
        <f>K140</f>
        <v>72</v>
      </c>
      <c r="E140" s="177"/>
      <c r="F140" s="312"/>
      <c r="G140" s="261"/>
      <c r="H140" s="177"/>
      <c r="I140" s="313"/>
      <c r="J140" s="176"/>
      <c r="K140" s="177">
        <f>M140</f>
        <v>72</v>
      </c>
      <c r="L140" s="264"/>
      <c r="M140" s="261">
        <v>72</v>
      </c>
      <c r="N140" s="268"/>
      <c r="O140" s="266"/>
      <c r="P140" s="261"/>
      <c r="Q140" s="267"/>
      <c r="R140" s="261"/>
      <c r="S140" s="268"/>
      <c r="T140" s="261"/>
      <c r="U140" s="270"/>
      <c r="V140" s="270"/>
      <c r="W140" s="270"/>
      <c r="X140" s="270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>
      <c r="A141" s="781"/>
      <c r="B141" s="782"/>
      <c r="C141" s="260" t="s">
        <v>21</v>
      </c>
      <c r="D141" s="314">
        <f t="shared" ref="D141:D155" si="9">K141</f>
        <v>27.792000000000002</v>
      </c>
      <c r="E141" s="314"/>
      <c r="F141" s="314"/>
      <c r="G141" s="314"/>
      <c r="H141" s="314"/>
      <c r="I141" s="315"/>
      <c r="J141" s="314"/>
      <c r="K141" s="465">
        <f t="shared" ref="K141:K154" si="10">M141</f>
        <v>27.792000000000002</v>
      </c>
      <c r="L141" s="466"/>
      <c r="M141" s="314">
        <v>27.792000000000002</v>
      </c>
      <c r="N141" s="268"/>
      <c r="O141" s="266"/>
      <c r="P141" s="261"/>
      <c r="Q141" s="267"/>
      <c r="R141" s="261"/>
      <c r="S141" s="268"/>
      <c r="T141" s="261"/>
      <c r="U141" s="270"/>
      <c r="V141" s="270"/>
      <c r="W141" s="270"/>
      <c r="X141" s="270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>
      <c r="A142" s="778" t="s">
        <v>142</v>
      </c>
      <c r="B142" s="779" t="s">
        <v>143</v>
      </c>
      <c r="C142" s="260" t="s">
        <v>43</v>
      </c>
      <c r="D142" s="261">
        <f t="shared" si="9"/>
        <v>0</v>
      </c>
      <c r="E142" s="177"/>
      <c r="F142" s="312"/>
      <c r="G142" s="261"/>
      <c r="H142" s="177"/>
      <c r="I142" s="313"/>
      <c r="J142" s="176"/>
      <c r="K142" s="177">
        <f t="shared" si="10"/>
        <v>0</v>
      </c>
      <c r="L142" s="264"/>
      <c r="M142" s="261">
        <v>0</v>
      </c>
      <c r="N142" s="268"/>
      <c r="O142" s="266"/>
      <c r="P142" s="261"/>
      <c r="Q142" s="267"/>
      <c r="R142" s="261"/>
      <c r="S142" s="268"/>
      <c r="T142" s="261"/>
      <c r="U142" s="270"/>
      <c r="V142" s="270"/>
      <c r="W142" s="270"/>
      <c r="X142" s="270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>
      <c r="A143" s="781"/>
      <c r="B143" s="782"/>
      <c r="C143" s="260" t="s">
        <v>21</v>
      </c>
      <c r="D143" s="261">
        <f t="shared" si="9"/>
        <v>0</v>
      </c>
      <c r="E143" s="150"/>
      <c r="F143" s="312"/>
      <c r="G143" s="261"/>
      <c r="H143" s="314"/>
      <c r="I143" s="313"/>
      <c r="J143" s="147"/>
      <c r="K143" s="177">
        <f t="shared" si="10"/>
        <v>0</v>
      </c>
      <c r="L143" s="264"/>
      <c r="M143" s="261">
        <v>0</v>
      </c>
      <c r="N143" s="268"/>
      <c r="O143" s="266"/>
      <c r="P143" s="261"/>
      <c r="Q143" s="267"/>
      <c r="R143" s="261"/>
      <c r="S143" s="268"/>
      <c r="T143" s="261"/>
      <c r="U143" s="270"/>
      <c r="V143" s="270"/>
      <c r="W143" s="270"/>
      <c r="X143" s="270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>
      <c r="A144" s="778" t="s">
        <v>144</v>
      </c>
      <c r="B144" s="779" t="s">
        <v>145</v>
      </c>
      <c r="C144" s="260" t="s">
        <v>43</v>
      </c>
      <c r="D144" s="261">
        <f t="shared" si="9"/>
        <v>0</v>
      </c>
      <c r="E144" s="262"/>
      <c r="F144" s="312"/>
      <c r="G144" s="261"/>
      <c r="H144" s="177"/>
      <c r="I144" s="313"/>
      <c r="J144" s="261"/>
      <c r="K144" s="177">
        <f t="shared" si="10"/>
        <v>0</v>
      </c>
      <c r="L144" s="264"/>
      <c r="M144" s="261">
        <v>0</v>
      </c>
      <c r="N144" s="268"/>
      <c r="O144" s="266"/>
      <c r="P144" s="261"/>
      <c r="Q144" s="267"/>
      <c r="R144" s="261"/>
      <c r="S144" s="268"/>
      <c r="T144" s="261"/>
      <c r="U144" s="270"/>
      <c r="V144" s="270"/>
      <c r="W144" s="270"/>
      <c r="X144" s="270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24">
      <c r="A145" s="781"/>
      <c r="B145" s="782"/>
      <c r="C145" s="260" t="s">
        <v>21</v>
      </c>
      <c r="D145" s="261">
        <f t="shared" si="9"/>
        <v>0</v>
      </c>
      <c r="E145" s="262"/>
      <c r="F145" s="312"/>
      <c r="G145" s="261"/>
      <c r="H145" s="314"/>
      <c r="I145" s="313"/>
      <c r="J145" s="261"/>
      <c r="K145" s="177">
        <f t="shared" si="10"/>
        <v>0</v>
      </c>
      <c r="L145" s="264"/>
      <c r="M145" s="261">
        <v>0</v>
      </c>
      <c r="N145" s="268"/>
      <c r="O145" s="266"/>
      <c r="P145" s="261"/>
      <c r="Q145" s="267"/>
      <c r="R145" s="261"/>
      <c r="S145" s="268"/>
      <c r="T145" s="261"/>
      <c r="U145" s="270"/>
      <c r="V145" s="270"/>
      <c r="W145" s="270"/>
      <c r="X145" s="270"/>
    </row>
    <row r="146" spans="1:24">
      <c r="A146" s="778" t="s">
        <v>146</v>
      </c>
      <c r="B146" s="779" t="s">
        <v>147</v>
      </c>
      <c r="C146" s="260" t="s">
        <v>43</v>
      </c>
      <c r="D146" s="261">
        <f t="shared" si="9"/>
        <v>132</v>
      </c>
      <c r="E146" s="177"/>
      <c r="F146" s="312"/>
      <c r="G146" s="261"/>
      <c r="H146" s="177"/>
      <c r="I146" s="313"/>
      <c r="J146" s="176"/>
      <c r="K146" s="177">
        <f t="shared" si="10"/>
        <v>132</v>
      </c>
      <c r="L146" s="264"/>
      <c r="M146" s="261">
        <v>132</v>
      </c>
      <c r="N146" s="268"/>
      <c r="O146" s="266"/>
      <c r="P146" s="261"/>
      <c r="Q146" s="267"/>
      <c r="R146" s="261"/>
      <c r="S146" s="268"/>
      <c r="T146" s="261"/>
      <c r="U146" s="270"/>
      <c r="V146" s="270"/>
      <c r="W146" s="270"/>
      <c r="X146" s="270"/>
    </row>
    <row r="147" spans="1:24">
      <c r="A147" s="781"/>
      <c r="B147" s="782"/>
      <c r="C147" s="260" t="s">
        <v>21</v>
      </c>
      <c r="D147" s="261">
        <f t="shared" si="9"/>
        <v>50.951999999999998</v>
      </c>
      <c r="E147" s="177"/>
      <c r="F147" s="147"/>
      <c r="G147" s="147"/>
      <c r="H147" s="314"/>
      <c r="I147" s="316"/>
      <c r="J147" s="147"/>
      <c r="K147" s="177">
        <f t="shared" si="10"/>
        <v>50.951999999999998</v>
      </c>
      <c r="L147" s="264"/>
      <c r="M147" s="147">
        <v>50.951999999999998</v>
      </c>
      <c r="N147" s="152"/>
      <c r="O147" s="266"/>
      <c r="P147" s="147"/>
      <c r="Q147" s="275"/>
      <c r="R147" s="147"/>
      <c r="S147" s="152"/>
      <c r="T147" s="147"/>
      <c r="U147" s="156"/>
      <c r="V147" s="156"/>
      <c r="W147" s="156"/>
      <c r="X147" s="156"/>
    </row>
    <row r="148" spans="1:24">
      <c r="A148" s="778" t="s">
        <v>148</v>
      </c>
      <c r="B148" s="779" t="s">
        <v>149</v>
      </c>
      <c r="C148" s="260" t="s">
        <v>43</v>
      </c>
      <c r="D148" s="261">
        <f t="shared" si="9"/>
        <v>408</v>
      </c>
      <c r="E148" s="177"/>
      <c r="F148" s="261"/>
      <c r="G148" s="261"/>
      <c r="H148" s="177"/>
      <c r="I148" s="317"/>
      <c r="J148" s="261"/>
      <c r="K148" s="177">
        <f t="shared" si="10"/>
        <v>408</v>
      </c>
      <c r="L148" s="264"/>
      <c r="M148" s="261">
        <v>408</v>
      </c>
      <c r="N148" s="268"/>
      <c r="O148" s="266"/>
      <c r="P148" s="261"/>
      <c r="Q148" s="267"/>
      <c r="R148" s="261"/>
      <c r="S148" s="268"/>
      <c r="T148" s="261"/>
      <c r="U148" s="270"/>
      <c r="V148" s="270"/>
      <c r="W148" s="270"/>
      <c r="X148" s="270"/>
    </row>
    <row r="149" spans="1:24">
      <c r="A149" s="781"/>
      <c r="B149" s="782"/>
      <c r="C149" s="260" t="s">
        <v>21</v>
      </c>
      <c r="D149" s="261">
        <f t="shared" si="9"/>
        <v>157.5</v>
      </c>
      <c r="E149" s="177"/>
      <c r="F149" s="261"/>
      <c r="G149" s="261"/>
      <c r="H149" s="314"/>
      <c r="I149" s="317"/>
      <c r="J149" s="261"/>
      <c r="K149" s="177">
        <f t="shared" si="10"/>
        <v>157.5</v>
      </c>
      <c r="L149" s="318"/>
      <c r="M149" s="261">
        <v>157.5</v>
      </c>
      <c r="N149" s="268"/>
      <c r="O149" s="266"/>
      <c r="P149" s="261"/>
      <c r="Q149" s="267"/>
      <c r="R149" s="261"/>
      <c r="S149" s="268"/>
      <c r="T149" s="261"/>
      <c r="U149" s="270"/>
      <c r="V149" s="270"/>
      <c r="W149" s="270"/>
      <c r="X149" s="270"/>
    </row>
    <row r="150" spans="1:24">
      <c r="A150" s="778" t="s">
        <v>150</v>
      </c>
      <c r="B150" s="779" t="s">
        <v>151</v>
      </c>
      <c r="C150" s="260" t="s">
        <v>43</v>
      </c>
      <c r="D150" s="261">
        <f t="shared" si="9"/>
        <v>0</v>
      </c>
      <c r="E150" s="177"/>
      <c r="F150" s="312"/>
      <c r="G150" s="261"/>
      <c r="H150" s="177"/>
      <c r="I150" s="313"/>
      <c r="J150" s="176"/>
      <c r="K150" s="177">
        <f t="shared" si="10"/>
        <v>0</v>
      </c>
      <c r="L150" s="264"/>
      <c r="M150" s="261">
        <v>0</v>
      </c>
      <c r="N150" s="268"/>
      <c r="O150" s="266"/>
      <c r="P150" s="261"/>
      <c r="Q150" s="267"/>
      <c r="R150" s="261"/>
      <c r="S150" s="268"/>
      <c r="T150" s="261"/>
      <c r="U150" s="270"/>
      <c r="V150" s="270"/>
      <c r="W150" s="270"/>
      <c r="X150" s="270"/>
    </row>
    <row r="151" spans="1:24">
      <c r="A151" s="781"/>
      <c r="B151" s="782"/>
      <c r="C151" s="260" t="s">
        <v>21</v>
      </c>
      <c r="D151" s="261">
        <f t="shared" si="9"/>
        <v>0</v>
      </c>
      <c r="E151" s="150"/>
      <c r="F151" s="312"/>
      <c r="G151" s="261"/>
      <c r="H151" s="314"/>
      <c r="I151" s="313"/>
      <c r="J151" s="147"/>
      <c r="K151" s="177">
        <f t="shared" si="10"/>
        <v>0</v>
      </c>
      <c r="L151" s="264"/>
      <c r="M151" s="261">
        <v>0</v>
      </c>
      <c r="N151" s="268"/>
      <c r="O151" s="266"/>
      <c r="P151" s="261"/>
      <c r="Q151" s="267"/>
      <c r="R151" s="261"/>
      <c r="S151" s="268"/>
      <c r="T151" s="261"/>
      <c r="U151" s="270"/>
      <c r="V151" s="270"/>
      <c r="W151" s="270"/>
      <c r="X151" s="270"/>
    </row>
    <row r="152" spans="1:24">
      <c r="A152" s="778" t="s">
        <v>152</v>
      </c>
      <c r="B152" s="779" t="s">
        <v>153</v>
      </c>
      <c r="C152" s="260" t="s">
        <v>43</v>
      </c>
      <c r="D152" s="261">
        <f t="shared" si="9"/>
        <v>32</v>
      </c>
      <c r="E152" s="262"/>
      <c r="F152" s="312"/>
      <c r="G152" s="261"/>
      <c r="H152" s="177"/>
      <c r="I152" s="313"/>
      <c r="J152" s="261"/>
      <c r="K152" s="177">
        <f t="shared" si="10"/>
        <v>32</v>
      </c>
      <c r="L152" s="264"/>
      <c r="M152" s="261">
        <v>32</v>
      </c>
      <c r="N152" s="268"/>
      <c r="O152" s="266"/>
      <c r="P152" s="261"/>
      <c r="Q152" s="267"/>
      <c r="R152" s="261"/>
      <c r="S152" s="268"/>
      <c r="T152" s="261"/>
      <c r="U152" s="270"/>
      <c r="V152" s="270"/>
      <c r="W152" s="270"/>
      <c r="X152" s="270"/>
    </row>
    <row r="153" spans="1:24">
      <c r="A153" s="781"/>
      <c r="B153" s="782"/>
      <c r="C153" s="260" t="s">
        <v>21</v>
      </c>
      <c r="D153" s="261">
        <f t="shared" si="9"/>
        <v>26.134</v>
      </c>
      <c r="E153" s="262"/>
      <c r="F153" s="261"/>
      <c r="G153" s="261"/>
      <c r="H153" s="314"/>
      <c r="I153" s="317"/>
      <c r="J153" s="261"/>
      <c r="K153" s="177">
        <f t="shared" si="10"/>
        <v>26.134</v>
      </c>
      <c r="L153" s="264"/>
      <c r="M153" s="261">
        <v>26.134</v>
      </c>
      <c r="N153" s="268"/>
      <c r="O153" s="266"/>
      <c r="P153" s="261"/>
      <c r="Q153" s="267"/>
      <c r="R153" s="261"/>
      <c r="S153" s="268"/>
      <c r="T153" s="261"/>
      <c r="U153" s="270"/>
      <c r="V153" s="270"/>
      <c r="W153" s="270"/>
      <c r="X153" s="270"/>
    </row>
    <row r="154" spans="1:24">
      <c r="A154" s="778" t="s">
        <v>154</v>
      </c>
      <c r="B154" s="779" t="s">
        <v>155</v>
      </c>
      <c r="C154" s="260" t="s">
        <v>43</v>
      </c>
      <c r="D154" s="261">
        <f t="shared" si="9"/>
        <v>0</v>
      </c>
      <c r="E154" s="177"/>
      <c r="F154" s="312"/>
      <c r="G154" s="261"/>
      <c r="H154" s="177"/>
      <c r="I154" s="313"/>
      <c r="J154" s="176"/>
      <c r="K154" s="177">
        <f t="shared" si="10"/>
        <v>0</v>
      </c>
      <c r="L154" s="264"/>
      <c r="M154" s="261">
        <v>0</v>
      </c>
      <c r="N154" s="268"/>
      <c r="O154" s="319"/>
      <c r="P154" s="261"/>
      <c r="Q154" s="267"/>
      <c r="R154" s="261"/>
      <c r="S154" s="268"/>
      <c r="T154" s="261"/>
      <c r="U154" s="270"/>
      <c r="V154" s="270"/>
      <c r="W154" s="270"/>
      <c r="X154" s="270"/>
    </row>
    <row r="155" spans="1:24" ht="15.75" thickBot="1">
      <c r="A155" s="763"/>
      <c r="B155" s="780"/>
      <c r="C155" s="164" t="s">
        <v>21</v>
      </c>
      <c r="D155" s="172">
        <f t="shared" si="9"/>
        <v>0</v>
      </c>
      <c r="E155" s="167"/>
      <c r="F155" s="320"/>
      <c r="G155" s="172"/>
      <c r="H155" s="172"/>
      <c r="I155" s="321"/>
      <c r="J155" s="172"/>
      <c r="K155" s="172">
        <f>M155</f>
        <v>0</v>
      </c>
      <c r="L155" s="322"/>
      <c r="M155" s="172">
        <v>0</v>
      </c>
      <c r="N155" s="154"/>
      <c r="O155" s="168"/>
      <c r="P155" s="172"/>
      <c r="Q155" s="170"/>
      <c r="R155" s="172"/>
      <c r="S155" s="154"/>
      <c r="T155" s="172"/>
      <c r="U155" s="174"/>
      <c r="V155" s="174"/>
      <c r="W155" s="174"/>
      <c r="X155" s="174"/>
    </row>
    <row r="159" spans="1:24" ht="15.75">
      <c r="A159" s="2"/>
      <c r="B159" s="323" t="s">
        <v>185</v>
      </c>
      <c r="C159" s="323"/>
      <c r="D159" s="7"/>
      <c r="E159" s="7"/>
      <c r="F159" s="2"/>
      <c r="G159" s="2"/>
      <c r="H159" s="2"/>
      <c r="I159" s="324"/>
      <c r="J159" s="2"/>
      <c r="K159" s="7"/>
      <c r="L159" s="2"/>
      <c r="M159" s="2"/>
      <c r="N159" s="2"/>
      <c r="O159" s="2"/>
      <c r="P159" s="7"/>
      <c r="Q159" s="2"/>
      <c r="R159" s="7"/>
      <c r="S159" s="7"/>
      <c r="T159" s="2"/>
      <c r="U159" s="7"/>
      <c r="V159" s="7"/>
      <c r="W159" s="7"/>
      <c r="X159" s="7"/>
    </row>
    <row r="160" spans="1:24" ht="21.6" customHeight="1">
      <c r="A160" s="2"/>
      <c r="B160" s="323"/>
      <c r="C160" s="323"/>
      <c r="D160" s="2"/>
      <c r="E160" s="2"/>
      <c r="F160" s="2"/>
      <c r="G160" s="2"/>
      <c r="H160" s="2"/>
      <c r="I160" s="32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2:24" ht="15.75">
      <c r="B161" s="323"/>
      <c r="C161" s="323"/>
      <c r="D161" s="2"/>
      <c r="E161" s="2"/>
      <c r="F161" s="2"/>
      <c r="G161" s="2"/>
      <c r="H161" s="2"/>
      <c r="I161" s="32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2:24" ht="6" customHeight="1">
      <c r="B162" s="2"/>
      <c r="C162" s="2"/>
      <c r="D162" s="2"/>
      <c r="E162" s="2"/>
      <c r="F162" s="2"/>
      <c r="G162" s="2"/>
      <c r="H162" s="2"/>
      <c r="I162" s="32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2:24" hidden="1">
      <c r="B163" s="2"/>
      <c r="C163" s="2"/>
      <c r="D163" s="2"/>
      <c r="E163" s="2"/>
      <c r="F163" s="2"/>
      <c r="G163" s="2"/>
      <c r="H163" s="2"/>
      <c r="I163" s="32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2:24" hidden="1">
      <c r="B164" s="2"/>
      <c r="C164" s="2"/>
      <c r="D164" s="2"/>
      <c r="E164" s="2"/>
      <c r="F164" s="2"/>
      <c r="G164" s="2"/>
      <c r="H164" s="2"/>
      <c r="I164" s="32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2:24">
      <c r="B165" s="2"/>
      <c r="C165" s="2"/>
      <c r="D165" s="7"/>
      <c r="E165" s="7"/>
      <c r="F165" s="2"/>
      <c r="G165" s="2"/>
      <c r="H165" s="2"/>
      <c r="I165" s="324"/>
      <c r="J165" s="2"/>
      <c r="K165" s="7"/>
      <c r="L165" s="2"/>
      <c r="M165" s="2"/>
      <c r="N165" s="2"/>
      <c r="O165" s="2"/>
      <c r="P165" s="7"/>
      <c r="Q165" s="2"/>
      <c r="R165" s="7"/>
      <c r="S165" s="7"/>
      <c r="T165" s="2"/>
      <c r="U165" s="7"/>
      <c r="V165" s="7"/>
      <c r="W165" s="7"/>
      <c r="X165" s="7"/>
    </row>
  </sheetData>
  <mergeCells count="130">
    <mergeCell ref="A150:A151"/>
    <mergeCell ref="B150:B151"/>
    <mergeCell ref="A152:A153"/>
    <mergeCell ref="B152:B153"/>
    <mergeCell ref="A154:A155"/>
    <mergeCell ref="B154:B155"/>
    <mergeCell ref="A144:A145"/>
    <mergeCell ref="B144:B145"/>
    <mergeCell ref="A146:A147"/>
    <mergeCell ref="B146:B147"/>
    <mergeCell ref="A148:A149"/>
    <mergeCell ref="B148:B149"/>
    <mergeCell ref="A134:A135"/>
    <mergeCell ref="B134:B135"/>
    <mergeCell ref="A140:A141"/>
    <mergeCell ref="B140:B141"/>
    <mergeCell ref="A142:A143"/>
    <mergeCell ref="B142:B143"/>
    <mergeCell ref="A128:A129"/>
    <mergeCell ref="B128:B129"/>
    <mergeCell ref="A130:A131"/>
    <mergeCell ref="B130:B131"/>
    <mergeCell ref="A132:A133"/>
    <mergeCell ref="B132:B133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0:T100"/>
    <mergeCell ref="A101:A102"/>
    <mergeCell ref="B101:B102"/>
    <mergeCell ref="A103:A104"/>
    <mergeCell ref="B103:B104"/>
    <mergeCell ref="A105:A106"/>
    <mergeCell ref="B105:B106"/>
    <mergeCell ref="A86:A87"/>
    <mergeCell ref="B86:B87"/>
    <mergeCell ref="A88:A89"/>
    <mergeCell ref="B88:B89"/>
    <mergeCell ref="A90:A91"/>
    <mergeCell ref="B90:B91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6:A67"/>
    <mergeCell ref="B66:B67"/>
    <mergeCell ref="A68:A69"/>
    <mergeCell ref="B68:B69"/>
    <mergeCell ref="A71:A72"/>
    <mergeCell ref="B71:B72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5:A37"/>
    <mergeCell ref="B35:B37"/>
    <mergeCell ref="A38:A39"/>
    <mergeCell ref="B38:B39"/>
    <mergeCell ref="A40:A41"/>
    <mergeCell ref="B40:B41"/>
    <mergeCell ref="A28:A29"/>
    <mergeCell ref="B28:B29"/>
    <mergeCell ref="A31:A32"/>
    <mergeCell ref="B31:B32"/>
    <mergeCell ref="A33:A34"/>
    <mergeCell ref="B33:B34"/>
    <mergeCell ref="A22:A23"/>
    <mergeCell ref="B22:B23"/>
    <mergeCell ref="A24:A25"/>
    <mergeCell ref="B24:B25"/>
    <mergeCell ref="A26:A27"/>
    <mergeCell ref="B26:B27"/>
    <mergeCell ref="A17:A18"/>
    <mergeCell ref="B17:B18"/>
    <mergeCell ref="A20:A21"/>
    <mergeCell ref="B20:B21"/>
    <mergeCell ref="U8:V9"/>
    <mergeCell ref="W8:X9"/>
    <mergeCell ref="E9:G9"/>
    <mergeCell ref="H9:J9"/>
    <mergeCell ref="K9:M9"/>
    <mergeCell ref="N9:O9"/>
    <mergeCell ref="P9:Q9"/>
    <mergeCell ref="A6:T6"/>
    <mergeCell ref="A8:A10"/>
    <mergeCell ref="B8:B10"/>
    <mergeCell ref="C8:C10"/>
    <mergeCell ref="D8:D10"/>
    <mergeCell ref="E8:Q8"/>
    <mergeCell ref="R8:T9"/>
    <mergeCell ref="A12:A14"/>
    <mergeCell ref="A15:A16"/>
    <mergeCell ref="B15:B16"/>
  </mergeCells>
  <pageMargins left="0.19685039370078741" right="0.19685039370078741" top="0.39370078740157483" bottom="0.39370078740157483" header="0" footer="0"/>
  <pageSetup paperSize="9" scale="55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3"/>
  <sheetViews>
    <sheetView zoomScale="75" zoomScaleNormal="75" workbookViewId="0">
      <selection activeCell="H121" sqref="H121"/>
    </sheetView>
  </sheetViews>
  <sheetFormatPr defaultColWidth="8.85546875" defaultRowHeight="12.75"/>
  <cols>
    <col min="1" max="1" width="6.28515625" style="473" customWidth="1"/>
    <col min="2" max="2" width="38" style="2" customWidth="1"/>
    <col min="3" max="3" width="8.85546875" style="4" customWidth="1"/>
    <col min="4" max="4" width="10.42578125" style="7" customWidth="1"/>
    <col min="5" max="5" width="6.85546875" style="7" customWidth="1"/>
    <col min="6" max="6" width="7.85546875" style="2" customWidth="1"/>
    <col min="7" max="7" width="6.28515625" style="2" customWidth="1"/>
    <col min="8" max="9" width="8.85546875" style="2" customWidth="1"/>
    <col min="10" max="10" width="7" style="2" customWidth="1"/>
    <col min="11" max="11" width="6.5703125" style="2" customWidth="1"/>
    <col min="12" max="12" width="7" style="2" customWidth="1"/>
    <col min="13" max="13" width="8.5703125" style="2" customWidth="1"/>
    <col min="14" max="14" width="10" style="2" customWidth="1"/>
    <col min="15" max="15" width="7.28515625" style="2" customWidth="1"/>
    <col min="16" max="16" width="10.28515625" style="2" customWidth="1"/>
    <col min="17" max="18" width="8.5703125" style="2" customWidth="1"/>
    <col min="19" max="19" width="6.42578125" style="2" customWidth="1"/>
    <col min="20" max="20" width="7.28515625" style="2" customWidth="1"/>
    <col min="21" max="21" width="8.5703125" style="2" customWidth="1"/>
    <col min="22" max="22" width="7.28515625" style="2" customWidth="1"/>
    <col min="23" max="23" width="6.42578125" style="2" customWidth="1"/>
    <col min="24" max="27" width="8.85546875" style="2" customWidth="1"/>
    <col min="28" max="28" width="5.7109375" style="2" customWidth="1"/>
    <col min="29" max="29" width="7.7109375" style="2" customWidth="1"/>
    <col min="30" max="30" width="9.28515625" style="7" customWidth="1"/>
    <col min="31" max="32" width="6.28515625" style="2" customWidth="1"/>
    <col min="33" max="33" width="5.5703125" style="7" customWidth="1"/>
    <col min="34" max="34" width="8.85546875" style="7" customWidth="1"/>
    <col min="35" max="37" width="8.85546875" style="2" customWidth="1"/>
    <col min="38" max="39" width="8.85546875" style="7" customWidth="1"/>
    <col min="40" max="40" width="9.42578125" style="2" customWidth="1"/>
    <col min="41" max="42" width="8.85546875" style="7" customWidth="1"/>
    <col min="43" max="43" width="8.85546875" style="2" customWidth="1"/>
    <col min="44" max="46" width="8.7109375" style="472" customWidth="1"/>
    <col min="47" max="16384" width="8.85546875" style="2"/>
  </cols>
  <sheetData>
    <row r="1" spans="1:46" ht="18.75">
      <c r="A1" s="467"/>
      <c r="C1" s="2"/>
      <c r="D1" s="3"/>
      <c r="E1" s="3"/>
      <c r="F1" s="4"/>
      <c r="G1" s="4"/>
      <c r="H1" s="4"/>
      <c r="I1" s="4"/>
      <c r="J1" s="4"/>
      <c r="K1" s="3"/>
      <c r="L1" s="4"/>
      <c r="M1" s="3"/>
      <c r="Z1" s="468"/>
      <c r="AA1" s="469"/>
      <c r="AB1" s="469"/>
      <c r="AC1" s="468"/>
      <c r="AD1" s="469"/>
      <c r="AG1" s="2"/>
      <c r="AH1" s="2"/>
      <c r="AL1" s="2"/>
      <c r="AM1" s="2"/>
      <c r="AO1" s="2"/>
      <c r="AP1" s="2"/>
      <c r="AR1" s="2"/>
      <c r="AS1" s="2"/>
      <c r="AT1" s="2"/>
    </row>
    <row r="2" spans="1:46" ht="18.75">
      <c r="A2" s="467"/>
      <c r="C2" s="2"/>
      <c r="D2" s="3"/>
      <c r="E2" s="3"/>
      <c r="F2" s="4"/>
      <c r="G2" s="337"/>
      <c r="H2" s="337"/>
      <c r="I2" s="337"/>
      <c r="J2" s="337"/>
      <c r="K2" s="3"/>
      <c r="L2" s="339"/>
      <c r="M2" s="339"/>
      <c r="Z2" s="470"/>
      <c r="AA2" s="470"/>
      <c r="AB2" s="470"/>
      <c r="AC2" s="468"/>
      <c r="AD2" s="469"/>
      <c r="AG2" s="2"/>
      <c r="AH2" s="2"/>
      <c r="AL2" s="2"/>
      <c r="AM2" s="2"/>
      <c r="AO2" s="2"/>
      <c r="AP2" s="2"/>
      <c r="AR2" s="2"/>
      <c r="AS2" s="2"/>
      <c r="AT2" s="2"/>
    </row>
    <row r="3" spans="1:46">
      <c r="A3" s="1"/>
      <c r="C3" s="2"/>
      <c r="D3" s="3"/>
      <c r="E3" s="3"/>
      <c r="F3" s="4"/>
      <c r="G3" s="4"/>
      <c r="H3" s="4"/>
      <c r="I3" s="4"/>
      <c r="J3" s="4"/>
      <c r="K3" s="3"/>
      <c r="L3" s="4"/>
      <c r="M3" s="3"/>
      <c r="N3" s="3"/>
      <c r="O3" s="3"/>
      <c r="P3" s="4"/>
      <c r="AD3" s="2"/>
      <c r="AG3" s="2"/>
      <c r="AH3" s="2"/>
      <c r="AL3" s="2"/>
      <c r="AM3" s="2"/>
      <c r="AO3" s="2"/>
      <c r="AP3" s="2"/>
      <c r="AR3" s="2"/>
      <c r="AS3" s="2"/>
      <c r="AT3" s="2"/>
    </row>
    <row r="4" spans="1:46" ht="22.15" customHeight="1">
      <c r="A4" s="696"/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471"/>
      <c r="AK4" s="471"/>
      <c r="AL4" s="2"/>
      <c r="AM4" s="2"/>
      <c r="AO4" s="2"/>
      <c r="AP4" s="2"/>
    </row>
    <row r="5" spans="1:46" ht="19.5" thickBot="1">
      <c r="H5" s="378" t="s">
        <v>186</v>
      </c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6" t="s">
        <v>187</v>
      </c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</row>
    <row r="6" spans="1:46" ht="30.75" customHeight="1" thickBot="1">
      <c r="A6" s="786" t="s">
        <v>188</v>
      </c>
      <c r="B6" s="789" t="s">
        <v>2</v>
      </c>
      <c r="C6" s="789" t="s">
        <v>3</v>
      </c>
      <c r="D6" s="792" t="s">
        <v>4</v>
      </c>
      <c r="E6" s="783" t="s">
        <v>189</v>
      </c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6"/>
      <c r="U6" s="796"/>
      <c r="V6" s="797"/>
      <c r="W6" s="705" t="s">
        <v>6</v>
      </c>
      <c r="X6" s="706"/>
      <c r="Y6" s="706"/>
      <c r="Z6" s="706"/>
      <c r="AA6" s="719"/>
      <c r="AB6" s="705" t="s">
        <v>7</v>
      </c>
      <c r="AC6" s="706"/>
      <c r="AD6" s="706"/>
      <c r="AE6" s="705" t="s">
        <v>8</v>
      </c>
      <c r="AF6" s="706"/>
      <c r="AG6" s="719"/>
      <c r="AR6" s="474"/>
      <c r="AS6" s="474"/>
      <c r="AT6" s="474"/>
    </row>
    <row r="7" spans="1:46" ht="81.75" customHeight="1" thickBot="1">
      <c r="A7" s="787"/>
      <c r="B7" s="790"/>
      <c r="C7" s="790"/>
      <c r="D7" s="793"/>
      <c r="E7" s="798" t="s">
        <v>9</v>
      </c>
      <c r="F7" s="799"/>
      <c r="G7" s="799"/>
      <c r="H7" s="799"/>
      <c r="I7" s="800"/>
      <c r="J7" s="783" t="s">
        <v>10</v>
      </c>
      <c r="K7" s="784"/>
      <c r="L7" s="784"/>
      <c r="M7" s="784"/>
      <c r="N7" s="703" t="s">
        <v>190</v>
      </c>
      <c r="O7" s="704"/>
      <c r="P7" s="785"/>
      <c r="Q7" s="703" t="s">
        <v>12</v>
      </c>
      <c r="R7" s="704"/>
      <c r="S7" s="704"/>
      <c r="T7" s="703" t="s">
        <v>13</v>
      </c>
      <c r="U7" s="704"/>
      <c r="V7" s="785"/>
      <c r="W7" s="707"/>
      <c r="X7" s="708"/>
      <c r="Y7" s="708"/>
      <c r="Z7" s="708"/>
      <c r="AA7" s="720"/>
      <c r="AB7" s="707"/>
      <c r="AC7" s="708"/>
      <c r="AD7" s="708"/>
      <c r="AE7" s="707"/>
      <c r="AF7" s="708"/>
      <c r="AG7" s="720"/>
      <c r="AR7" s="474"/>
      <c r="AS7" s="474"/>
      <c r="AT7" s="474"/>
    </row>
    <row r="8" spans="1:46" ht="42" customHeight="1" thickBot="1">
      <c r="A8" s="788"/>
      <c r="B8" s="791"/>
      <c r="C8" s="791"/>
      <c r="D8" s="794"/>
      <c r="E8" s="475" t="s">
        <v>4</v>
      </c>
      <c r="F8" s="476" t="s">
        <v>15</v>
      </c>
      <c r="G8" s="476" t="s">
        <v>16</v>
      </c>
      <c r="H8" s="477" t="s">
        <v>191</v>
      </c>
      <c r="I8" s="478" t="s">
        <v>192</v>
      </c>
      <c r="J8" s="475" t="s">
        <v>4</v>
      </c>
      <c r="K8" s="476" t="s">
        <v>15</v>
      </c>
      <c r="L8" s="476" t="s">
        <v>16</v>
      </c>
      <c r="M8" s="477" t="s">
        <v>191</v>
      </c>
      <c r="N8" s="475" t="s">
        <v>4</v>
      </c>
      <c r="O8" s="476" t="s">
        <v>15</v>
      </c>
      <c r="P8" s="476" t="s">
        <v>16</v>
      </c>
      <c r="Q8" s="475" t="s">
        <v>4</v>
      </c>
      <c r="R8" s="478" t="s">
        <v>192</v>
      </c>
      <c r="S8" s="475" t="s">
        <v>193</v>
      </c>
      <c r="T8" s="475" t="s">
        <v>4</v>
      </c>
      <c r="U8" s="477" t="s">
        <v>194</v>
      </c>
      <c r="V8" s="475" t="s">
        <v>193</v>
      </c>
      <c r="W8" s="475" t="s">
        <v>4</v>
      </c>
      <c r="X8" s="477" t="s">
        <v>191</v>
      </c>
      <c r="Y8" s="478" t="s">
        <v>194</v>
      </c>
      <c r="Z8" s="477" t="s">
        <v>191</v>
      </c>
      <c r="AA8" s="478" t="s">
        <v>192</v>
      </c>
      <c r="AB8" s="475" t="s">
        <v>4</v>
      </c>
      <c r="AC8" s="477" t="s">
        <v>194</v>
      </c>
      <c r="AD8" s="475" t="s">
        <v>193</v>
      </c>
      <c r="AE8" s="379" t="s">
        <v>4</v>
      </c>
      <c r="AF8" s="382" t="s">
        <v>194</v>
      </c>
      <c r="AG8" s="379" t="s">
        <v>193</v>
      </c>
    </row>
    <row r="9" spans="1:46" ht="39.75" customHeight="1" thickBot="1">
      <c r="A9" s="479" t="s">
        <v>19</v>
      </c>
      <c r="B9" s="480" t="s">
        <v>20</v>
      </c>
      <c r="C9" s="481" t="s">
        <v>21</v>
      </c>
      <c r="D9" s="482">
        <f>N9</f>
        <v>3383.518</v>
      </c>
      <c r="E9" s="482"/>
      <c r="F9" s="483"/>
      <c r="G9" s="484"/>
      <c r="H9" s="484"/>
      <c r="I9" s="481"/>
      <c r="J9" s="481"/>
      <c r="K9" s="481"/>
      <c r="L9" s="481"/>
      <c r="M9" s="481"/>
      <c r="N9" s="482">
        <f>O9+P9</f>
        <v>3383.518</v>
      </c>
      <c r="O9" s="485">
        <v>0</v>
      </c>
      <c r="P9" s="483">
        <f>P11+P69+P24+P50+P42+P86</f>
        <v>3383.518</v>
      </c>
      <c r="Q9" s="481"/>
      <c r="R9" s="486"/>
      <c r="S9" s="486"/>
      <c r="T9" s="486"/>
      <c r="U9" s="486"/>
      <c r="V9" s="487"/>
      <c r="W9" s="487"/>
      <c r="X9" s="487"/>
      <c r="Y9" s="487"/>
      <c r="Z9" s="487"/>
      <c r="AA9" s="487"/>
      <c r="AB9" s="487"/>
      <c r="AC9" s="488"/>
      <c r="AD9" s="488"/>
      <c r="AE9" s="489"/>
      <c r="AF9" s="489"/>
      <c r="AG9" s="489"/>
    </row>
    <row r="10" spans="1:46" ht="24.75" customHeight="1" thickBot="1">
      <c r="A10" s="490">
        <v>1</v>
      </c>
      <c r="B10" s="491" t="s">
        <v>22</v>
      </c>
      <c r="C10" s="492" t="s">
        <v>24</v>
      </c>
      <c r="D10" s="493">
        <f>N10</f>
        <v>0.05</v>
      </c>
      <c r="E10" s="493"/>
      <c r="F10" s="493"/>
      <c r="G10" s="494"/>
      <c r="H10" s="494"/>
      <c r="I10" s="495"/>
      <c r="J10" s="495"/>
      <c r="K10" s="495"/>
      <c r="L10" s="495"/>
      <c r="M10" s="495"/>
      <c r="N10" s="493">
        <f>P10</f>
        <v>0.05</v>
      </c>
      <c r="O10" s="496">
        <v>0</v>
      </c>
      <c r="P10" s="493">
        <f>P13+P15</f>
        <v>0.05</v>
      </c>
      <c r="Q10" s="495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8"/>
      <c r="AD10" s="498"/>
      <c r="AE10" s="499"/>
      <c r="AF10" s="499"/>
      <c r="AG10" s="499"/>
    </row>
    <row r="11" spans="1:46" ht="24.75" customHeight="1" thickBot="1">
      <c r="A11" s="500"/>
      <c r="B11" s="492" t="s">
        <v>25</v>
      </c>
      <c r="C11" s="492" t="s">
        <v>21</v>
      </c>
      <c r="D11" s="493">
        <f>N11</f>
        <v>33.11</v>
      </c>
      <c r="E11" s="493"/>
      <c r="F11" s="494"/>
      <c r="G11" s="494"/>
      <c r="H11" s="494"/>
      <c r="I11" s="495"/>
      <c r="J11" s="495"/>
      <c r="K11" s="495"/>
      <c r="L11" s="495"/>
      <c r="M11" s="495"/>
      <c r="N11" s="493">
        <f>P11</f>
        <v>33.11</v>
      </c>
      <c r="O11" s="496">
        <v>0</v>
      </c>
      <c r="P11" s="493">
        <f>P14+P16</f>
        <v>33.11</v>
      </c>
      <c r="Q11" s="495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8"/>
      <c r="AD11" s="498"/>
      <c r="AE11" s="499"/>
      <c r="AF11" s="499"/>
      <c r="AG11" s="499"/>
      <c r="AK11" s="7"/>
      <c r="AO11" s="472"/>
      <c r="AP11" s="472"/>
      <c r="AQ11" s="472"/>
      <c r="AR11" s="2"/>
      <c r="AS11" s="2"/>
      <c r="AT11" s="2"/>
    </row>
    <row r="12" spans="1:46" ht="28.5" customHeight="1" thickBot="1">
      <c r="A12" s="500"/>
      <c r="B12" s="492"/>
      <c r="C12" s="501" t="s">
        <v>195</v>
      </c>
      <c r="D12" s="496">
        <f t="shared" ref="D12:D75" si="0">N12</f>
        <v>3</v>
      </c>
      <c r="E12" s="496"/>
      <c r="F12" s="502"/>
      <c r="G12" s="502"/>
      <c r="H12" s="502"/>
      <c r="I12" s="495"/>
      <c r="J12" s="495"/>
      <c r="K12" s="495"/>
      <c r="L12" s="495"/>
      <c r="M12" s="495"/>
      <c r="N12" s="496">
        <f>P12</f>
        <v>3</v>
      </c>
      <c r="O12" s="502">
        <v>0</v>
      </c>
      <c r="P12" s="502">
        <v>3</v>
      </c>
      <c r="Q12" s="495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8"/>
      <c r="AD12" s="498"/>
      <c r="AE12" s="499"/>
      <c r="AF12" s="499"/>
      <c r="AG12" s="499"/>
      <c r="AN12" s="7"/>
      <c r="AO12" s="2"/>
      <c r="AP12" s="472"/>
      <c r="AQ12" s="472"/>
      <c r="AS12" s="2"/>
      <c r="AT12" s="2"/>
    </row>
    <row r="13" spans="1:46" ht="23.25" customHeight="1" thickBot="1">
      <c r="A13" s="503" t="s">
        <v>26</v>
      </c>
      <c r="B13" s="504" t="s">
        <v>27</v>
      </c>
      <c r="C13" s="492" t="s">
        <v>24</v>
      </c>
      <c r="D13" s="493">
        <f t="shared" si="0"/>
        <v>0</v>
      </c>
      <c r="E13" s="494"/>
      <c r="F13" s="494"/>
      <c r="G13" s="494"/>
      <c r="H13" s="494"/>
      <c r="I13" s="495"/>
      <c r="J13" s="495"/>
      <c r="K13" s="495"/>
      <c r="L13" s="495"/>
      <c r="M13" s="495"/>
      <c r="N13" s="496">
        <f t="shared" ref="N13:N76" si="1">P13</f>
        <v>0</v>
      </c>
      <c r="O13" s="502">
        <v>0</v>
      </c>
      <c r="P13" s="494">
        <v>0</v>
      </c>
      <c r="Q13" s="495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505"/>
      <c r="AD13" s="505"/>
      <c r="AE13" s="499"/>
      <c r="AF13" s="499"/>
      <c r="AG13" s="499"/>
      <c r="AK13" s="7"/>
      <c r="AN13" s="7"/>
      <c r="AO13" s="2"/>
      <c r="AP13" s="472"/>
      <c r="AQ13" s="472"/>
      <c r="AS13" s="2"/>
      <c r="AT13" s="2"/>
    </row>
    <row r="14" spans="1:46" ht="13.5" thickBot="1">
      <c r="A14" s="503"/>
      <c r="B14" s="504"/>
      <c r="C14" s="492" t="s">
        <v>21</v>
      </c>
      <c r="D14" s="493">
        <f t="shared" si="0"/>
        <v>0</v>
      </c>
      <c r="E14" s="494"/>
      <c r="F14" s="494"/>
      <c r="G14" s="494"/>
      <c r="H14" s="494"/>
      <c r="I14" s="495"/>
      <c r="J14" s="495"/>
      <c r="K14" s="495"/>
      <c r="L14" s="495"/>
      <c r="M14" s="495"/>
      <c r="N14" s="496">
        <f t="shared" si="1"/>
        <v>0</v>
      </c>
      <c r="O14" s="502">
        <v>0</v>
      </c>
      <c r="P14" s="494">
        <v>0</v>
      </c>
      <c r="Q14" s="495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505"/>
      <c r="AD14" s="505"/>
      <c r="AE14" s="499"/>
      <c r="AF14" s="499"/>
      <c r="AG14" s="499"/>
    </row>
    <row r="15" spans="1:46" ht="13.5" thickBot="1">
      <c r="A15" s="503" t="s">
        <v>165</v>
      </c>
      <c r="B15" s="504" t="s">
        <v>28</v>
      </c>
      <c r="C15" s="492" t="s">
        <v>24</v>
      </c>
      <c r="D15" s="493">
        <f t="shared" si="0"/>
        <v>0.05</v>
      </c>
      <c r="E15" s="494"/>
      <c r="F15" s="494"/>
      <c r="G15" s="494"/>
      <c r="H15" s="494"/>
      <c r="I15" s="495"/>
      <c r="J15" s="495"/>
      <c r="K15" s="495"/>
      <c r="L15" s="495"/>
      <c r="M15" s="495"/>
      <c r="N15" s="496">
        <f t="shared" si="1"/>
        <v>0.05</v>
      </c>
      <c r="O15" s="502">
        <v>0</v>
      </c>
      <c r="P15" s="494">
        <f>P17+P19+P21</f>
        <v>0.05</v>
      </c>
      <c r="Q15" s="495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505"/>
      <c r="AD15" s="505"/>
      <c r="AE15" s="499"/>
      <c r="AF15" s="499"/>
      <c r="AG15" s="499"/>
    </row>
    <row r="16" spans="1:46" ht="13.5" thickBot="1">
      <c r="A16" s="503"/>
      <c r="B16" s="504"/>
      <c r="C16" s="492" t="s">
        <v>21</v>
      </c>
      <c r="D16" s="493">
        <f t="shared" si="0"/>
        <v>33.11</v>
      </c>
      <c r="E16" s="494"/>
      <c r="F16" s="494"/>
      <c r="G16" s="494"/>
      <c r="H16" s="494"/>
      <c r="I16" s="495"/>
      <c r="J16" s="495"/>
      <c r="K16" s="495"/>
      <c r="L16" s="495"/>
      <c r="M16" s="495"/>
      <c r="N16" s="496">
        <f t="shared" si="1"/>
        <v>33.11</v>
      </c>
      <c r="O16" s="502">
        <v>0</v>
      </c>
      <c r="P16" s="494">
        <f>P18+P20+P22</f>
        <v>33.11</v>
      </c>
      <c r="Q16" s="495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505"/>
      <c r="AD16" s="505"/>
      <c r="AE16" s="499"/>
      <c r="AF16" s="499"/>
      <c r="AG16" s="499"/>
    </row>
    <row r="17" spans="1:46" ht="13.5" thickBot="1">
      <c r="A17" s="500" t="s">
        <v>196</v>
      </c>
      <c r="B17" s="506" t="s">
        <v>197</v>
      </c>
      <c r="C17" s="492" t="s">
        <v>24</v>
      </c>
      <c r="D17" s="493">
        <f t="shared" si="0"/>
        <v>1.2E-2</v>
      </c>
      <c r="E17" s="493"/>
      <c r="F17" s="507"/>
      <c r="G17" s="507"/>
      <c r="H17" s="507"/>
      <c r="I17" s="508"/>
      <c r="J17" s="508"/>
      <c r="K17" s="508"/>
      <c r="L17" s="508"/>
      <c r="M17" s="508"/>
      <c r="N17" s="496">
        <f t="shared" si="1"/>
        <v>1.2E-2</v>
      </c>
      <c r="O17" s="509">
        <v>0</v>
      </c>
      <c r="P17" s="507">
        <v>1.2E-2</v>
      </c>
      <c r="Q17" s="508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8"/>
      <c r="AD17" s="498"/>
      <c r="AE17" s="499"/>
      <c r="AF17" s="499"/>
      <c r="AG17" s="499"/>
    </row>
    <row r="18" spans="1:46" ht="13.5" thickBot="1">
      <c r="A18" s="500"/>
      <c r="B18" s="506"/>
      <c r="C18" s="492" t="s">
        <v>21</v>
      </c>
      <c r="D18" s="493">
        <f t="shared" si="0"/>
        <v>7.95</v>
      </c>
      <c r="E18" s="493"/>
      <c r="F18" s="507"/>
      <c r="G18" s="507"/>
      <c r="H18" s="507"/>
      <c r="I18" s="508"/>
      <c r="J18" s="508"/>
      <c r="K18" s="508"/>
      <c r="L18" s="508"/>
      <c r="M18" s="508"/>
      <c r="N18" s="496">
        <f t="shared" si="1"/>
        <v>7.95</v>
      </c>
      <c r="O18" s="509">
        <v>0</v>
      </c>
      <c r="P18" s="507">
        <v>7.95</v>
      </c>
      <c r="Q18" s="508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8"/>
      <c r="AD18" s="498"/>
      <c r="AE18" s="499"/>
      <c r="AF18" s="499"/>
      <c r="AG18" s="499"/>
    </row>
    <row r="19" spans="1:46" ht="13.5" thickBot="1">
      <c r="A19" s="500" t="s">
        <v>198</v>
      </c>
      <c r="B19" s="506" t="s">
        <v>199</v>
      </c>
      <c r="C19" s="492" t="s">
        <v>24</v>
      </c>
      <c r="D19" s="493">
        <f t="shared" si="0"/>
        <v>2.1999999999999999E-2</v>
      </c>
      <c r="E19" s="493"/>
      <c r="F19" s="507"/>
      <c r="G19" s="507"/>
      <c r="H19" s="507"/>
      <c r="I19" s="508"/>
      <c r="J19" s="508"/>
      <c r="K19" s="508"/>
      <c r="L19" s="508"/>
      <c r="M19" s="508"/>
      <c r="N19" s="496">
        <f t="shared" si="1"/>
        <v>2.1999999999999999E-2</v>
      </c>
      <c r="O19" s="509">
        <v>0</v>
      </c>
      <c r="P19" s="507">
        <v>2.1999999999999999E-2</v>
      </c>
      <c r="Q19" s="508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8"/>
      <c r="AD19" s="498"/>
      <c r="AE19" s="499"/>
      <c r="AF19" s="499"/>
      <c r="AG19" s="499"/>
    </row>
    <row r="20" spans="1:46" ht="13.5" thickBot="1">
      <c r="A20" s="500"/>
      <c r="B20" s="506"/>
      <c r="C20" s="492" t="s">
        <v>21</v>
      </c>
      <c r="D20" s="493">
        <f t="shared" si="0"/>
        <v>14.56</v>
      </c>
      <c r="E20" s="493"/>
      <c r="F20" s="507"/>
      <c r="G20" s="507"/>
      <c r="H20" s="507"/>
      <c r="I20" s="508"/>
      <c r="J20" s="508"/>
      <c r="K20" s="508"/>
      <c r="L20" s="508"/>
      <c r="M20" s="508"/>
      <c r="N20" s="496">
        <f t="shared" si="1"/>
        <v>14.56</v>
      </c>
      <c r="O20" s="509">
        <v>0</v>
      </c>
      <c r="P20" s="507">
        <v>14.56</v>
      </c>
      <c r="Q20" s="508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8"/>
      <c r="AD20" s="498"/>
      <c r="AE20" s="499"/>
      <c r="AF20" s="499"/>
      <c r="AG20" s="499"/>
    </row>
    <row r="21" spans="1:46" ht="13.5" thickBot="1">
      <c r="A21" s="500" t="s">
        <v>200</v>
      </c>
      <c r="B21" s="506" t="s">
        <v>201</v>
      </c>
      <c r="C21" s="492" t="s">
        <v>24</v>
      </c>
      <c r="D21" s="493">
        <f t="shared" si="0"/>
        <v>1.6E-2</v>
      </c>
      <c r="E21" s="493"/>
      <c r="F21" s="507"/>
      <c r="G21" s="507"/>
      <c r="H21" s="507"/>
      <c r="I21" s="508"/>
      <c r="J21" s="508"/>
      <c r="K21" s="508"/>
      <c r="L21" s="508"/>
      <c r="M21" s="508"/>
      <c r="N21" s="496">
        <f t="shared" si="1"/>
        <v>1.6E-2</v>
      </c>
      <c r="O21" s="509">
        <v>0</v>
      </c>
      <c r="P21" s="507">
        <v>1.6E-2</v>
      </c>
      <c r="Q21" s="508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8"/>
      <c r="AD21" s="498"/>
      <c r="AE21" s="499"/>
      <c r="AF21" s="499"/>
      <c r="AG21" s="499"/>
    </row>
    <row r="22" spans="1:46" ht="13.5" thickBot="1">
      <c r="A22" s="500"/>
      <c r="B22" s="506"/>
      <c r="C22" s="492" t="s">
        <v>21</v>
      </c>
      <c r="D22" s="493">
        <f t="shared" si="0"/>
        <v>10.6</v>
      </c>
      <c r="E22" s="493"/>
      <c r="F22" s="507"/>
      <c r="G22" s="507"/>
      <c r="H22" s="507"/>
      <c r="I22" s="508"/>
      <c r="J22" s="508"/>
      <c r="K22" s="508"/>
      <c r="L22" s="508"/>
      <c r="M22" s="508"/>
      <c r="N22" s="496">
        <f t="shared" si="1"/>
        <v>10.6</v>
      </c>
      <c r="O22" s="509">
        <v>0</v>
      </c>
      <c r="P22" s="507">
        <v>10.6</v>
      </c>
      <c r="Q22" s="508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8"/>
      <c r="AD22" s="498"/>
      <c r="AE22" s="499"/>
      <c r="AF22" s="499"/>
      <c r="AG22" s="499"/>
    </row>
    <row r="23" spans="1:46" ht="26.25" thickBot="1">
      <c r="A23" s="490" t="s">
        <v>103</v>
      </c>
      <c r="B23" s="504" t="s">
        <v>202</v>
      </c>
      <c r="C23" s="501" t="s">
        <v>195</v>
      </c>
      <c r="D23" s="493">
        <f t="shared" si="0"/>
        <v>0</v>
      </c>
      <c r="E23" s="496"/>
      <c r="F23" s="509"/>
      <c r="G23" s="509"/>
      <c r="H23" s="509"/>
      <c r="I23" s="508"/>
      <c r="J23" s="508"/>
      <c r="K23" s="508"/>
      <c r="L23" s="508"/>
      <c r="M23" s="508"/>
      <c r="N23" s="496">
        <f t="shared" si="1"/>
        <v>0</v>
      </c>
      <c r="O23" s="509">
        <v>0</v>
      </c>
      <c r="P23" s="509">
        <v>0</v>
      </c>
      <c r="Q23" s="508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8"/>
      <c r="AD23" s="498"/>
      <c r="AE23" s="510"/>
      <c r="AF23" s="510"/>
      <c r="AG23" s="511"/>
      <c r="AH23" s="2"/>
      <c r="AL23" s="2"/>
      <c r="AM23" s="2"/>
      <c r="AO23" s="2"/>
      <c r="AP23" s="2"/>
      <c r="AR23" s="2"/>
      <c r="AS23" s="2"/>
      <c r="AT23" s="2"/>
    </row>
    <row r="24" spans="1:46" ht="13.5" thickBot="1">
      <c r="A24" s="500"/>
      <c r="B24" s="504" t="s">
        <v>203</v>
      </c>
      <c r="C24" s="492" t="s">
        <v>21</v>
      </c>
      <c r="D24" s="493">
        <f t="shared" si="0"/>
        <v>0</v>
      </c>
      <c r="E24" s="493"/>
      <c r="F24" s="494"/>
      <c r="G24" s="494"/>
      <c r="H24" s="494"/>
      <c r="I24" s="508"/>
      <c r="J24" s="508"/>
      <c r="K24" s="508"/>
      <c r="L24" s="508"/>
      <c r="M24" s="508"/>
      <c r="N24" s="496">
        <f t="shared" si="1"/>
        <v>0</v>
      </c>
      <c r="O24" s="502">
        <v>0</v>
      </c>
      <c r="P24" s="502">
        <f>P26+P30+P34+P36+P39</f>
        <v>0</v>
      </c>
      <c r="Q24" s="508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8"/>
      <c r="AD24" s="498"/>
      <c r="AE24" s="510"/>
      <c r="AF24" s="510"/>
      <c r="AG24" s="511"/>
      <c r="AH24" s="2"/>
      <c r="AL24" s="2"/>
      <c r="AM24" s="2"/>
      <c r="AO24" s="2"/>
      <c r="AP24" s="2"/>
      <c r="AR24" s="2"/>
      <c r="AS24" s="2"/>
      <c r="AT24" s="2"/>
    </row>
    <row r="25" spans="1:46" ht="13.5" thickBot="1">
      <c r="A25" s="500" t="s">
        <v>204</v>
      </c>
      <c r="B25" s="504" t="s">
        <v>205</v>
      </c>
      <c r="C25" s="492" t="s">
        <v>35</v>
      </c>
      <c r="D25" s="493" t="str">
        <f t="shared" si="0"/>
        <v>0</v>
      </c>
      <c r="E25" s="502"/>
      <c r="F25" s="509"/>
      <c r="G25" s="509"/>
      <c r="H25" s="509"/>
      <c r="I25" s="512"/>
      <c r="J25" s="512"/>
      <c r="K25" s="512"/>
      <c r="L25" s="512"/>
      <c r="M25" s="508"/>
      <c r="N25" s="496" t="str">
        <f t="shared" si="1"/>
        <v>0</v>
      </c>
      <c r="O25" s="509">
        <v>0</v>
      </c>
      <c r="P25" s="509" t="str">
        <f>P27</f>
        <v>0</v>
      </c>
      <c r="Q25" s="508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8"/>
      <c r="AD25" s="498"/>
      <c r="AE25" s="510"/>
      <c r="AF25" s="510"/>
      <c r="AG25" s="511"/>
      <c r="AH25" s="2"/>
      <c r="AL25" s="2"/>
      <c r="AM25" s="2"/>
      <c r="AO25" s="2"/>
      <c r="AP25" s="2"/>
      <c r="AR25" s="2"/>
      <c r="AS25" s="2"/>
      <c r="AT25" s="2"/>
    </row>
    <row r="26" spans="1:46" ht="13.5" thickBot="1">
      <c r="A26" s="513"/>
      <c r="B26" s="514" t="s">
        <v>206</v>
      </c>
      <c r="C26" s="515" t="s">
        <v>21</v>
      </c>
      <c r="D26" s="493" t="str">
        <f t="shared" si="0"/>
        <v>0</v>
      </c>
      <c r="E26" s="516"/>
      <c r="F26" s="507"/>
      <c r="G26" s="517"/>
      <c r="H26" s="517"/>
      <c r="I26" s="518"/>
      <c r="J26" s="518"/>
      <c r="K26" s="518"/>
      <c r="L26" s="518"/>
      <c r="M26" s="508"/>
      <c r="N26" s="496" t="str">
        <f t="shared" si="1"/>
        <v>0</v>
      </c>
      <c r="O26" s="509">
        <v>0</v>
      </c>
      <c r="P26" s="507" t="str">
        <f>P28</f>
        <v>0</v>
      </c>
      <c r="Q26" s="508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8"/>
      <c r="AD26" s="498"/>
      <c r="AE26" s="510"/>
      <c r="AF26" s="510"/>
      <c r="AG26" s="511"/>
      <c r="AH26" s="2"/>
      <c r="AL26" s="2"/>
      <c r="AM26" s="2"/>
      <c r="AO26" s="2"/>
      <c r="AP26" s="2"/>
      <c r="AR26" s="2"/>
      <c r="AS26" s="2"/>
      <c r="AT26" s="2"/>
    </row>
    <row r="27" spans="1:46" ht="13.5" thickBot="1">
      <c r="A27" s="500" t="s">
        <v>207</v>
      </c>
      <c r="B27" s="519"/>
      <c r="C27" s="492" t="s">
        <v>35</v>
      </c>
      <c r="D27" s="493" t="str">
        <f t="shared" si="0"/>
        <v>0</v>
      </c>
      <c r="E27" s="520"/>
      <c r="F27" s="521"/>
      <c r="G27" s="521"/>
      <c r="H27" s="521"/>
      <c r="I27" s="522"/>
      <c r="J27" s="522"/>
      <c r="K27" s="522"/>
      <c r="L27" s="522"/>
      <c r="M27" s="508"/>
      <c r="N27" s="496" t="str">
        <f t="shared" si="1"/>
        <v>0</v>
      </c>
      <c r="O27" s="509" t="s">
        <v>208</v>
      </c>
      <c r="P27" s="521" t="s">
        <v>208</v>
      </c>
      <c r="Q27" s="508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8"/>
      <c r="AD27" s="498"/>
      <c r="AE27" s="510"/>
      <c r="AF27" s="510"/>
      <c r="AG27" s="511"/>
      <c r="AH27" s="2"/>
      <c r="AL27" s="2"/>
      <c r="AM27" s="2"/>
      <c r="AO27" s="2"/>
      <c r="AP27" s="2"/>
      <c r="AR27" s="2"/>
      <c r="AS27" s="2"/>
      <c r="AT27" s="2"/>
    </row>
    <row r="28" spans="1:46" ht="13.5" thickBot="1">
      <c r="A28" s="500"/>
      <c r="B28" s="521"/>
      <c r="C28" s="515" t="s">
        <v>21</v>
      </c>
      <c r="D28" s="493" t="str">
        <f t="shared" si="0"/>
        <v>0</v>
      </c>
      <c r="E28" s="520"/>
      <c r="F28" s="521"/>
      <c r="G28" s="521"/>
      <c r="H28" s="521"/>
      <c r="I28" s="522"/>
      <c r="J28" s="522"/>
      <c r="K28" s="522"/>
      <c r="L28" s="522"/>
      <c r="M28" s="508"/>
      <c r="N28" s="496" t="str">
        <f t="shared" si="1"/>
        <v>0</v>
      </c>
      <c r="O28" s="509" t="s">
        <v>208</v>
      </c>
      <c r="P28" s="521" t="s">
        <v>208</v>
      </c>
      <c r="Q28" s="508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8"/>
      <c r="AD28" s="498"/>
      <c r="AE28" s="510"/>
      <c r="AF28" s="510"/>
      <c r="AG28" s="511"/>
      <c r="AH28" s="2"/>
      <c r="AL28" s="2"/>
      <c r="AM28" s="2"/>
      <c r="AO28" s="2"/>
      <c r="AP28" s="2"/>
      <c r="AR28" s="2"/>
      <c r="AS28" s="2"/>
      <c r="AT28" s="2"/>
    </row>
    <row r="29" spans="1:46" ht="39.75" thickTop="1" thickBot="1">
      <c r="A29" s="523" t="s">
        <v>209</v>
      </c>
      <c r="B29" s="524" t="s">
        <v>37</v>
      </c>
      <c r="C29" s="525" t="s">
        <v>38</v>
      </c>
      <c r="D29" s="493">
        <f t="shared" si="0"/>
        <v>0</v>
      </c>
      <c r="E29" s="526"/>
      <c r="F29" s="521"/>
      <c r="G29" s="521"/>
      <c r="H29" s="521"/>
      <c r="I29" s="527"/>
      <c r="J29" s="527"/>
      <c r="K29" s="527"/>
      <c r="L29" s="527"/>
      <c r="M29" s="528"/>
      <c r="N29" s="496">
        <f t="shared" si="1"/>
        <v>0</v>
      </c>
      <c r="O29" s="529">
        <v>0</v>
      </c>
      <c r="P29" s="529">
        <f>P31</f>
        <v>0</v>
      </c>
      <c r="Q29" s="528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1"/>
      <c r="AD29" s="531"/>
      <c r="AE29" s="532"/>
      <c r="AF29" s="532"/>
      <c r="AG29" s="533"/>
      <c r="AH29" s="2"/>
      <c r="AL29" s="2"/>
      <c r="AM29" s="2"/>
      <c r="AO29" s="2"/>
      <c r="AP29" s="2"/>
      <c r="AR29" s="2"/>
      <c r="AS29" s="2"/>
      <c r="AT29" s="2"/>
    </row>
    <row r="30" spans="1:46" ht="13.5" thickBot="1">
      <c r="A30" s="534"/>
      <c r="B30" s="535"/>
      <c r="C30" s="536" t="s">
        <v>21</v>
      </c>
      <c r="D30" s="493">
        <f t="shared" si="0"/>
        <v>0</v>
      </c>
      <c r="E30" s="537"/>
      <c r="F30" s="521"/>
      <c r="G30" s="521"/>
      <c r="H30" s="521"/>
      <c r="I30" s="508"/>
      <c r="J30" s="508"/>
      <c r="K30" s="508"/>
      <c r="L30" s="508"/>
      <c r="M30" s="508"/>
      <c r="N30" s="496">
        <f t="shared" si="1"/>
        <v>0</v>
      </c>
      <c r="O30" s="538">
        <v>0</v>
      </c>
      <c r="P30" s="539">
        <f>P32</f>
        <v>0</v>
      </c>
      <c r="Q30" s="508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8"/>
      <c r="AD30" s="498"/>
      <c r="AE30" s="510"/>
      <c r="AF30" s="510"/>
      <c r="AG30" s="511"/>
      <c r="AH30" s="2"/>
      <c r="AL30" s="2"/>
      <c r="AM30" s="2"/>
      <c r="AO30" s="2"/>
      <c r="AP30" s="2"/>
      <c r="AR30" s="2"/>
      <c r="AS30" s="2"/>
      <c r="AT30" s="2"/>
    </row>
    <row r="31" spans="1:46" ht="13.5" thickBot="1">
      <c r="A31" s="534" t="s">
        <v>210</v>
      </c>
      <c r="B31" s="519"/>
      <c r="C31" s="492" t="s">
        <v>211</v>
      </c>
      <c r="D31" s="493">
        <f t="shared" si="0"/>
        <v>0</v>
      </c>
      <c r="E31" s="540"/>
      <c r="F31" s="521"/>
      <c r="G31" s="521"/>
      <c r="H31" s="521"/>
      <c r="I31" s="508"/>
      <c r="J31" s="508"/>
      <c r="K31" s="508"/>
      <c r="L31" s="508"/>
      <c r="M31" s="508"/>
      <c r="N31" s="496">
        <f t="shared" si="1"/>
        <v>0</v>
      </c>
      <c r="O31" s="541">
        <v>0</v>
      </c>
      <c r="P31" s="542">
        <v>0</v>
      </c>
      <c r="Q31" s="508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8"/>
      <c r="AD31" s="498"/>
      <c r="AE31" s="510"/>
      <c r="AF31" s="510"/>
      <c r="AG31" s="511"/>
      <c r="AH31" s="2"/>
      <c r="AL31" s="2"/>
      <c r="AM31" s="2"/>
      <c r="AO31" s="2"/>
      <c r="AP31" s="2"/>
      <c r="AR31" s="2"/>
      <c r="AS31" s="2"/>
      <c r="AT31" s="2"/>
    </row>
    <row r="32" spans="1:46" ht="13.5" thickBot="1">
      <c r="A32" s="500"/>
      <c r="B32" s="521"/>
      <c r="C32" s="492" t="s">
        <v>21</v>
      </c>
      <c r="D32" s="493">
        <f t="shared" si="0"/>
        <v>0</v>
      </c>
      <c r="E32" s="540"/>
      <c r="F32" s="521"/>
      <c r="G32" s="521"/>
      <c r="H32" s="521"/>
      <c r="I32" s="508"/>
      <c r="J32" s="508"/>
      <c r="K32" s="508"/>
      <c r="L32" s="508"/>
      <c r="M32" s="508"/>
      <c r="N32" s="496">
        <f t="shared" si="1"/>
        <v>0</v>
      </c>
      <c r="O32" s="541">
        <v>0</v>
      </c>
      <c r="P32" s="542">
        <v>0</v>
      </c>
      <c r="Q32" s="508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8"/>
      <c r="AD32" s="498"/>
      <c r="AE32" s="510"/>
      <c r="AF32" s="510"/>
      <c r="AG32" s="511"/>
      <c r="AH32" s="2"/>
      <c r="AL32" s="2"/>
      <c r="AM32" s="2"/>
      <c r="AO32" s="2"/>
      <c r="AP32" s="2"/>
      <c r="AR32" s="2"/>
      <c r="AS32" s="2"/>
      <c r="AT32" s="2"/>
    </row>
    <row r="33" spans="1:46" ht="13.5" thickBot="1">
      <c r="A33" s="500" t="s">
        <v>212</v>
      </c>
      <c r="B33" s="504" t="s">
        <v>213</v>
      </c>
      <c r="C33" s="492" t="s">
        <v>38</v>
      </c>
      <c r="D33" s="493">
        <f t="shared" si="0"/>
        <v>0</v>
      </c>
      <c r="E33" s="496"/>
      <c r="F33" s="509"/>
      <c r="G33" s="509"/>
      <c r="H33" s="509"/>
      <c r="I33" s="508"/>
      <c r="J33" s="508"/>
      <c r="K33" s="508"/>
      <c r="L33" s="508"/>
      <c r="M33" s="508"/>
      <c r="N33" s="496">
        <f t="shared" si="1"/>
        <v>0</v>
      </c>
      <c r="O33" s="509">
        <v>0</v>
      </c>
      <c r="P33" s="509">
        <v>0</v>
      </c>
      <c r="Q33" s="508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8"/>
      <c r="AD33" s="498"/>
      <c r="AE33" s="510"/>
      <c r="AF33" s="510"/>
      <c r="AG33" s="511"/>
      <c r="AH33" s="2"/>
      <c r="AL33" s="2"/>
      <c r="AM33" s="2"/>
      <c r="AO33" s="2"/>
      <c r="AP33" s="2"/>
      <c r="AR33" s="2"/>
      <c r="AS33" s="2"/>
      <c r="AT33" s="2"/>
    </row>
    <row r="34" spans="1:46" ht="13.5" thickBot="1">
      <c r="A34" s="500"/>
      <c r="B34" s="504" t="s">
        <v>214</v>
      </c>
      <c r="C34" s="492" t="s">
        <v>21</v>
      </c>
      <c r="D34" s="493">
        <f t="shared" si="0"/>
        <v>0</v>
      </c>
      <c r="E34" s="496"/>
      <c r="F34" s="509"/>
      <c r="G34" s="509"/>
      <c r="H34" s="509"/>
      <c r="I34" s="508"/>
      <c r="J34" s="508"/>
      <c r="K34" s="508"/>
      <c r="L34" s="508"/>
      <c r="M34" s="508"/>
      <c r="N34" s="496">
        <f t="shared" si="1"/>
        <v>0</v>
      </c>
      <c r="O34" s="509">
        <v>0</v>
      </c>
      <c r="P34" s="509">
        <v>0</v>
      </c>
      <c r="Q34" s="508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8"/>
      <c r="AD34" s="498"/>
      <c r="AE34" s="510"/>
      <c r="AF34" s="510"/>
      <c r="AG34" s="511"/>
      <c r="AH34" s="2"/>
      <c r="AL34" s="2"/>
      <c r="AM34" s="2"/>
      <c r="AO34" s="2"/>
      <c r="AP34" s="2"/>
      <c r="AR34" s="2"/>
      <c r="AS34" s="2"/>
      <c r="AT34" s="2"/>
    </row>
    <row r="35" spans="1:46" ht="13.5" thickBot="1">
      <c r="A35" s="500" t="s">
        <v>215</v>
      </c>
      <c r="B35" s="504" t="s">
        <v>42</v>
      </c>
      <c r="C35" s="492" t="s">
        <v>43</v>
      </c>
      <c r="D35" s="493">
        <f t="shared" si="0"/>
        <v>0</v>
      </c>
      <c r="E35" s="496"/>
      <c r="F35" s="509"/>
      <c r="G35" s="509"/>
      <c r="H35" s="509"/>
      <c r="I35" s="508"/>
      <c r="J35" s="508"/>
      <c r="K35" s="508"/>
      <c r="L35" s="508"/>
      <c r="M35" s="508"/>
      <c r="N35" s="496">
        <f t="shared" si="1"/>
        <v>0</v>
      </c>
      <c r="O35" s="509">
        <v>0</v>
      </c>
      <c r="P35" s="509">
        <f>P37</f>
        <v>0</v>
      </c>
      <c r="Q35" s="508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8"/>
      <c r="AD35" s="498"/>
      <c r="AE35" s="510"/>
      <c r="AF35" s="510"/>
      <c r="AG35" s="511"/>
      <c r="AH35" s="2"/>
      <c r="AL35" s="2"/>
      <c r="AM35" s="2"/>
      <c r="AO35" s="2"/>
      <c r="AP35" s="2"/>
      <c r="AR35" s="2"/>
      <c r="AS35" s="2"/>
      <c r="AT35" s="2"/>
    </row>
    <row r="36" spans="1:46" ht="13.5" thickBot="1">
      <c r="A36" s="500"/>
      <c r="B36" s="535"/>
      <c r="C36" s="492" t="s">
        <v>21</v>
      </c>
      <c r="D36" s="493">
        <f t="shared" si="0"/>
        <v>0</v>
      </c>
      <c r="E36" s="493"/>
      <c r="F36" s="507"/>
      <c r="G36" s="507"/>
      <c r="H36" s="507"/>
      <c r="I36" s="508"/>
      <c r="J36" s="508"/>
      <c r="K36" s="508"/>
      <c r="L36" s="508"/>
      <c r="M36" s="508"/>
      <c r="N36" s="496">
        <f t="shared" si="1"/>
        <v>0</v>
      </c>
      <c r="O36" s="509">
        <v>0</v>
      </c>
      <c r="P36" s="507">
        <f>P38</f>
        <v>0</v>
      </c>
      <c r="Q36" s="508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8"/>
      <c r="AD36" s="498"/>
      <c r="AE36" s="510"/>
      <c r="AF36" s="510"/>
      <c r="AG36" s="511"/>
      <c r="AH36" s="2"/>
      <c r="AL36" s="2"/>
      <c r="AM36" s="2"/>
      <c r="AO36" s="2"/>
      <c r="AP36" s="2"/>
      <c r="AR36" s="2"/>
      <c r="AS36" s="2"/>
      <c r="AT36" s="2"/>
    </row>
    <row r="37" spans="1:46" ht="13.5" thickBot="1">
      <c r="A37" s="500" t="s">
        <v>216</v>
      </c>
      <c r="B37" s="519"/>
      <c r="C37" s="492" t="s">
        <v>43</v>
      </c>
      <c r="D37" s="493">
        <f t="shared" si="0"/>
        <v>0</v>
      </c>
      <c r="E37" s="496"/>
      <c r="F37" s="509"/>
      <c r="G37" s="509"/>
      <c r="H37" s="509"/>
      <c r="I37" s="508"/>
      <c r="J37" s="508"/>
      <c r="K37" s="508"/>
      <c r="L37" s="508"/>
      <c r="M37" s="508"/>
      <c r="N37" s="496">
        <f t="shared" si="1"/>
        <v>0</v>
      </c>
      <c r="O37" s="509">
        <v>0</v>
      </c>
      <c r="P37" s="509">
        <v>0</v>
      </c>
      <c r="Q37" s="508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8"/>
      <c r="AD37" s="498"/>
      <c r="AE37" s="510"/>
      <c r="AF37" s="510"/>
      <c r="AG37" s="511"/>
      <c r="AH37" s="2"/>
      <c r="AL37" s="2"/>
      <c r="AM37" s="2"/>
      <c r="AO37" s="2"/>
      <c r="AP37" s="2"/>
      <c r="AR37" s="2"/>
      <c r="AS37" s="2"/>
      <c r="AT37" s="2"/>
    </row>
    <row r="38" spans="1:46" ht="13.5" thickBot="1">
      <c r="A38" s="500"/>
      <c r="B38" s="521"/>
      <c r="C38" s="492" t="s">
        <v>21</v>
      </c>
      <c r="D38" s="493">
        <f t="shared" si="0"/>
        <v>0</v>
      </c>
      <c r="E38" s="493"/>
      <c r="F38" s="507"/>
      <c r="G38" s="507"/>
      <c r="H38" s="507"/>
      <c r="I38" s="508"/>
      <c r="J38" s="508"/>
      <c r="K38" s="508"/>
      <c r="L38" s="508"/>
      <c r="M38" s="508"/>
      <c r="N38" s="496">
        <f t="shared" si="1"/>
        <v>0</v>
      </c>
      <c r="O38" s="509">
        <v>0</v>
      </c>
      <c r="P38" s="507">
        <v>0</v>
      </c>
      <c r="Q38" s="508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8"/>
      <c r="AD38" s="498"/>
      <c r="AE38" s="510"/>
      <c r="AF38" s="510"/>
      <c r="AG38" s="511"/>
      <c r="AH38" s="2"/>
      <c r="AL38" s="2"/>
      <c r="AM38" s="2"/>
      <c r="AO38" s="2"/>
      <c r="AP38" s="2"/>
      <c r="AR38" s="2"/>
      <c r="AS38" s="2"/>
      <c r="AT38" s="2"/>
    </row>
    <row r="39" spans="1:46" ht="26.25" thickBot="1">
      <c r="A39" s="500" t="s">
        <v>217</v>
      </c>
      <c r="B39" s="543" t="s">
        <v>218</v>
      </c>
      <c r="C39" s="492" t="s">
        <v>21</v>
      </c>
      <c r="D39" s="493">
        <f t="shared" si="0"/>
        <v>0</v>
      </c>
      <c r="E39" s="493"/>
      <c r="F39" s="494"/>
      <c r="G39" s="494"/>
      <c r="H39" s="494"/>
      <c r="I39" s="508"/>
      <c r="J39" s="508"/>
      <c r="K39" s="508"/>
      <c r="L39" s="508"/>
      <c r="M39" s="508"/>
      <c r="N39" s="496">
        <f t="shared" si="1"/>
        <v>0</v>
      </c>
      <c r="O39" s="502">
        <v>0</v>
      </c>
      <c r="P39" s="494">
        <f>P40</f>
        <v>0</v>
      </c>
      <c r="Q39" s="508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8"/>
      <c r="AD39" s="498"/>
      <c r="AE39" s="510"/>
      <c r="AF39" s="510"/>
      <c r="AG39" s="511"/>
      <c r="AH39" s="2"/>
      <c r="AL39" s="2"/>
      <c r="AM39" s="2"/>
      <c r="AO39" s="2"/>
      <c r="AP39" s="2"/>
      <c r="AR39" s="2"/>
      <c r="AS39" s="2"/>
      <c r="AT39" s="2"/>
    </row>
    <row r="40" spans="1:46" ht="13.5" thickBot="1">
      <c r="A40" s="544" t="s">
        <v>219</v>
      </c>
      <c r="B40" s="519"/>
      <c r="C40" s="497" t="s">
        <v>21</v>
      </c>
      <c r="D40" s="493">
        <f t="shared" si="0"/>
        <v>0</v>
      </c>
      <c r="E40" s="545"/>
      <c r="F40" s="546"/>
      <c r="G40" s="546"/>
      <c r="H40" s="546"/>
      <c r="I40" s="508"/>
      <c r="J40" s="508"/>
      <c r="K40" s="508"/>
      <c r="L40" s="508"/>
      <c r="M40" s="508"/>
      <c r="N40" s="496">
        <f t="shared" si="1"/>
        <v>0</v>
      </c>
      <c r="O40" s="512">
        <v>0</v>
      </c>
      <c r="P40" s="546">
        <v>0</v>
      </c>
      <c r="Q40" s="508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8"/>
      <c r="AD40" s="498"/>
      <c r="AE40" s="510"/>
      <c r="AF40" s="510"/>
      <c r="AG40" s="511"/>
      <c r="AH40" s="2"/>
      <c r="AL40" s="2"/>
      <c r="AM40" s="2"/>
      <c r="AO40" s="2"/>
      <c r="AP40" s="2"/>
      <c r="AR40" s="2"/>
      <c r="AS40" s="2"/>
      <c r="AT40" s="2"/>
    </row>
    <row r="41" spans="1:46" ht="13.5" thickBot="1">
      <c r="A41" s="547" t="s">
        <v>46</v>
      </c>
      <c r="B41" s="504" t="s">
        <v>47</v>
      </c>
      <c r="C41" s="492" t="s">
        <v>220</v>
      </c>
      <c r="D41" s="493">
        <f t="shared" si="0"/>
        <v>0.24000000000000002</v>
      </c>
      <c r="E41" s="493"/>
      <c r="F41" s="507"/>
      <c r="G41" s="507"/>
      <c r="H41" s="507"/>
      <c r="I41" s="508"/>
      <c r="J41" s="508"/>
      <c r="K41" s="508"/>
      <c r="L41" s="508"/>
      <c r="M41" s="508"/>
      <c r="N41" s="493">
        <f t="shared" si="1"/>
        <v>0.24000000000000002</v>
      </c>
      <c r="O41" s="509">
        <v>0</v>
      </c>
      <c r="P41" s="507">
        <f>P43+P45+P47</f>
        <v>0.24000000000000002</v>
      </c>
      <c r="Q41" s="508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8"/>
      <c r="AD41" s="498"/>
      <c r="AE41" s="510"/>
      <c r="AF41" s="510"/>
      <c r="AG41" s="511"/>
      <c r="AH41" s="2"/>
      <c r="AL41" s="2"/>
      <c r="AM41" s="2"/>
      <c r="AO41" s="2"/>
      <c r="AP41" s="2"/>
      <c r="AR41" s="2"/>
      <c r="AS41" s="2"/>
      <c r="AT41" s="2"/>
    </row>
    <row r="42" spans="1:46" ht="13.5" thickBot="1">
      <c r="A42" s="547"/>
      <c r="B42" s="504"/>
      <c r="C42" s="492" t="s">
        <v>21</v>
      </c>
      <c r="D42" s="493">
        <f t="shared" si="0"/>
        <v>98.668000000000006</v>
      </c>
      <c r="E42" s="493"/>
      <c r="F42" s="507"/>
      <c r="G42" s="507"/>
      <c r="H42" s="507"/>
      <c r="I42" s="508"/>
      <c r="J42" s="508"/>
      <c r="K42" s="508"/>
      <c r="L42" s="508"/>
      <c r="M42" s="508"/>
      <c r="N42" s="496">
        <f t="shared" si="1"/>
        <v>98.668000000000006</v>
      </c>
      <c r="O42" s="509">
        <v>0</v>
      </c>
      <c r="P42" s="507">
        <f>P44+P46+P48</f>
        <v>98.668000000000006</v>
      </c>
      <c r="Q42" s="508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8"/>
      <c r="AD42" s="498"/>
      <c r="AE42" s="510"/>
      <c r="AF42" s="510"/>
      <c r="AG42" s="511"/>
      <c r="AH42" s="2"/>
      <c r="AL42" s="2"/>
      <c r="AM42" s="2"/>
      <c r="AO42" s="2"/>
      <c r="AP42" s="2"/>
      <c r="AR42" s="2"/>
      <c r="AS42" s="2"/>
      <c r="AT42" s="2"/>
    </row>
    <row r="43" spans="1:46" ht="13.5" thickBot="1">
      <c r="A43" s="548" t="s">
        <v>221</v>
      </c>
      <c r="B43" s="549" t="s">
        <v>157</v>
      </c>
      <c r="C43" s="497" t="s">
        <v>220</v>
      </c>
      <c r="D43" s="493">
        <f t="shared" si="0"/>
        <v>0.1</v>
      </c>
      <c r="E43" s="545"/>
      <c r="F43" s="507"/>
      <c r="G43" s="507"/>
      <c r="H43" s="507"/>
      <c r="I43" s="508"/>
      <c r="J43" s="508"/>
      <c r="K43" s="508"/>
      <c r="L43" s="508"/>
      <c r="M43" s="508"/>
      <c r="N43" s="496">
        <f t="shared" si="1"/>
        <v>0.1</v>
      </c>
      <c r="O43" s="509">
        <v>0</v>
      </c>
      <c r="P43" s="507">
        <v>0.1</v>
      </c>
      <c r="Q43" s="508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8"/>
      <c r="AD43" s="498"/>
      <c r="AE43" s="510"/>
      <c r="AF43" s="510"/>
      <c r="AG43" s="511"/>
      <c r="AH43" s="2"/>
      <c r="AL43" s="2"/>
      <c r="AM43" s="2"/>
      <c r="AO43" s="2"/>
      <c r="AP43" s="2"/>
      <c r="AR43" s="2"/>
      <c r="AS43" s="2"/>
      <c r="AT43" s="2"/>
    </row>
    <row r="44" spans="1:46" ht="13.5" thickBot="1">
      <c r="A44" s="548"/>
      <c r="B44" s="504"/>
      <c r="C44" s="497" t="s">
        <v>21</v>
      </c>
      <c r="D44" s="493">
        <f t="shared" si="0"/>
        <v>41.112000000000002</v>
      </c>
      <c r="E44" s="545"/>
      <c r="F44" s="507"/>
      <c r="G44" s="507"/>
      <c r="H44" s="507"/>
      <c r="I44" s="508"/>
      <c r="J44" s="508"/>
      <c r="K44" s="508"/>
      <c r="L44" s="508"/>
      <c r="M44" s="508"/>
      <c r="N44" s="496">
        <f t="shared" si="1"/>
        <v>41.112000000000002</v>
      </c>
      <c r="O44" s="509">
        <v>0</v>
      </c>
      <c r="P44" s="507">
        <v>41.112000000000002</v>
      </c>
      <c r="Q44" s="508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8"/>
      <c r="AD44" s="498"/>
      <c r="AE44" s="510"/>
      <c r="AF44" s="510"/>
      <c r="AG44" s="511"/>
      <c r="AH44" s="2"/>
      <c r="AL44" s="2"/>
      <c r="AM44" s="2"/>
      <c r="AO44" s="2"/>
      <c r="AP44" s="2"/>
      <c r="AR44" s="2"/>
      <c r="AS44" s="2"/>
      <c r="AT44" s="2"/>
    </row>
    <row r="45" spans="1:46" ht="13.5" thickBot="1">
      <c r="A45" s="548" t="s">
        <v>222</v>
      </c>
      <c r="B45" s="549" t="s">
        <v>163</v>
      </c>
      <c r="C45" s="497" t="s">
        <v>220</v>
      </c>
      <c r="D45" s="493">
        <f t="shared" si="0"/>
        <v>7.0000000000000007E-2</v>
      </c>
      <c r="E45" s="545"/>
      <c r="F45" s="507"/>
      <c r="G45" s="507"/>
      <c r="H45" s="507"/>
      <c r="I45" s="508"/>
      <c r="J45" s="508"/>
      <c r="K45" s="508"/>
      <c r="L45" s="508"/>
      <c r="M45" s="508"/>
      <c r="N45" s="496">
        <f t="shared" si="1"/>
        <v>7.0000000000000007E-2</v>
      </c>
      <c r="O45" s="509">
        <v>0</v>
      </c>
      <c r="P45" s="507">
        <v>7.0000000000000007E-2</v>
      </c>
      <c r="Q45" s="508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8"/>
      <c r="AD45" s="498"/>
      <c r="AE45" s="510"/>
      <c r="AF45" s="510"/>
      <c r="AG45" s="511"/>
      <c r="AH45" s="2"/>
      <c r="AL45" s="2"/>
      <c r="AM45" s="2"/>
      <c r="AO45" s="2"/>
      <c r="AP45" s="2"/>
      <c r="AR45" s="2"/>
      <c r="AS45" s="2"/>
      <c r="AT45" s="2"/>
    </row>
    <row r="46" spans="1:46" ht="13.5" thickBot="1">
      <c r="A46" s="548"/>
      <c r="B46" s="504"/>
      <c r="C46" s="497" t="s">
        <v>21</v>
      </c>
      <c r="D46" s="493">
        <f t="shared" si="0"/>
        <v>28.777999999999999</v>
      </c>
      <c r="E46" s="545"/>
      <c r="F46" s="507"/>
      <c r="G46" s="507"/>
      <c r="H46" s="507"/>
      <c r="I46" s="508"/>
      <c r="J46" s="508"/>
      <c r="K46" s="508"/>
      <c r="L46" s="508"/>
      <c r="M46" s="508"/>
      <c r="N46" s="496">
        <f t="shared" si="1"/>
        <v>28.777999999999999</v>
      </c>
      <c r="O46" s="509">
        <v>0</v>
      </c>
      <c r="P46" s="507">
        <v>28.777999999999999</v>
      </c>
      <c r="Q46" s="508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8"/>
      <c r="AD46" s="498"/>
      <c r="AE46" s="510"/>
      <c r="AF46" s="510"/>
      <c r="AG46" s="511"/>
      <c r="AH46" s="2"/>
      <c r="AL46" s="2"/>
      <c r="AM46" s="2"/>
      <c r="AO46" s="2"/>
      <c r="AP46" s="2"/>
      <c r="AR46" s="2"/>
      <c r="AS46" s="2"/>
      <c r="AT46" s="2"/>
    </row>
    <row r="47" spans="1:46" ht="13.5" thickBot="1">
      <c r="A47" s="548" t="s">
        <v>223</v>
      </c>
      <c r="B47" s="549" t="s">
        <v>156</v>
      </c>
      <c r="C47" s="497" t="s">
        <v>220</v>
      </c>
      <c r="D47" s="493">
        <f t="shared" si="0"/>
        <v>7.0000000000000007E-2</v>
      </c>
      <c r="E47" s="545"/>
      <c r="F47" s="507"/>
      <c r="G47" s="507"/>
      <c r="H47" s="507"/>
      <c r="I47" s="508"/>
      <c r="J47" s="508"/>
      <c r="K47" s="508"/>
      <c r="L47" s="508"/>
      <c r="M47" s="508"/>
      <c r="N47" s="496">
        <f t="shared" si="1"/>
        <v>7.0000000000000007E-2</v>
      </c>
      <c r="O47" s="509">
        <v>0</v>
      </c>
      <c r="P47" s="507">
        <v>7.0000000000000007E-2</v>
      </c>
      <c r="Q47" s="508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8"/>
      <c r="AD47" s="498"/>
      <c r="AE47" s="510"/>
      <c r="AF47" s="510"/>
      <c r="AG47" s="511"/>
      <c r="AH47" s="2"/>
      <c r="AL47" s="2"/>
      <c r="AM47" s="2"/>
      <c r="AO47" s="2"/>
      <c r="AP47" s="2"/>
      <c r="AR47" s="2"/>
      <c r="AS47" s="2"/>
      <c r="AT47" s="2"/>
    </row>
    <row r="48" spans="1:46" ht="13.5" thickBot="1">
      <c r="A48" s="548"/>
      <c r="B48" s="504"/>
      <c r="C48" s="497" t="s">
        <v>21</v>
      </c>
      <c r="D48" s="493">
        <f t="shared" si="0"/>
        <v>28.777999999999999</v>
      </c>
      <c r="E48" s="545"/>
      <c r="F48" s="507"/>
      <c r="G48" s="507"/>
      <c r="H48" s="507"/>
      <c r="I48" s="508"/>
      <c r="J48" s="508"/>
      <c r="K48" s="508"/>
      <c r="L48" s="508"/>
      <c r="M48" s="508"/>
      <c r="N48" s="496">
        <f t="shared" si="1"/>
        <v>28.777999999999999</v>
      </c>
      <c r="O48" s="509">
        <v>0</v>
      </c>
      <c r="P48" s="507">
        <v>28.777999999999999</v>
      </c>
      <c r="Q48" s="508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8"/>
      <c r="AD48" s="498"/>
      <c r="AE48" s="510"/>
      <c r="AF48" s="510"/>
      <c r="AG48" s="511"/>
      <c r="AH48" s="2"/>
      <c r="AL48" s="2"/>
      <c r="AM48" s="2"/>
      <c r="AO48" s="2"/>
      <c r="AP48" s="2"/>
      <c r="AR48" s="2"/>
      <c r="AS48" s="2"/>
      <c r="AT48" s="2"/>
    </row>
    <row r="49" spans="1:46" ht="13.5" thickBot="1">
      <c r="A49" s="548" t="s">
        <v>49</v>
      </c>
      <c r="B49" s="504" t="s">
        <v>50</v>
      </c>
      <c r="C49" s="504" t="s">
        <v>24</v>
      </c>
      <c r="D49" s="493">
        <f t="shared" si="0"/>
        <v>0.97000000000000008</v>
      </c>
      <c r="E49" s="545"/>
      <c r="F49" s="507"/>
      <c r="G49" s="507"/>
      <c r="H49" s="507"/>
      <c r="I49" s="508"/>
      <c r="J49" s="508"/>
      <c r="K49" s="508"/>
      <c r="L49" s="508"/>
      <c r="M49" s="508"/>
      <c r="N49" s="496">
        <f t="shared" si="1"/>
        <v>0.97000000000000008</v>
      </c>
      <c r="O49" s="502">
        <v>0</v>
      </c>
      <c r="P49" s="494">
        <f>P51+P53+P55+P59+P61+P63+P65+P57</f>
        <v>0.97000000000000008</v>
      </c>
      <c r="Q49" s="508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8"/>
      <c r="AD49" s="498"/>
      <c r="AE49" s="510"/>
      <c r="AF49" s="510"/>
      <c r="AG49" s="511"/>
      <c r="AH49" s="2"/>
      <c r="AL49" s="2"/>
      <c r="AM49" s="2"/>
      <c r="AO49" s="2"/>
      <c r="AP49" s="2"/>
      <c r="AR49" s="2"/>
      <c r="AS49" s="2"/>
      <c r="AT49" s="2"/>
    </row>
    <row r="50" spans="1:46" ht="13.5" thickBot="1">
      <c r="A50" s="548"/>
      <c r="B50" s="504"/>
      <c r="C50" s="504" t="s">
        <v>21</v>
      </c>
      <c r="D50" s="493">
        <f t="shared" si="0"/>
        <v>244.39999999999998</v>
      </c>
      <c r="E50" s="545"/>
      <c r="F50" s="507"/>
      <c r="G50" s="507"/>
      <c r="H50" s="507"/>
      <c r="I50" s="508"/>
      <c r="J50" s="508"/>
      <c r="K50" s="508"/>
      <c r="L50" s="508"/>
      <c r="M50" s="508"/>
      <c r="N50" s="496">
        <f t="shared" si="1"/>
        <v>244.39999999999998</v>
      </c>
      <c r="O50" s="502">
        <v>0</v>
      </c>
      <c r="P50" s="494">
        <f>P52+P54+P56+P60+P62+P64+P66+P58</f>
        <v>244.39999999999998</v>
      </c>
      <c r="Q50" s="508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8"/>
      <c r="AD50" s="498"/>
      <c r="AE50" s="510"/>
      <c r="AF50" s="510"/>
      <c r="AG50" s="511"/>
      <c r="AH50" s="2"/>
      <c r="AL50" s="2"/>
      <c r="AM50" s="2"/>
      <c r="AO50" s="2"/>
      <c r="AP50" s="2"/>
      <c r="AR50" s="2"/>
      <c r="AS50" s="2"/>
      <c r="AT50" s="2"/>
    </row>
    <row r="51" spans="1:46" ht="13.5" thickBot="1">
      <c r="A51" s="548" t="s">
        <v>224</v>
      </c>
      <c r="B51" s="506" t="s">
        <v>225</v>
      </c>
      <c r="C51" s="492" t="s">
        <v>24</v>
      </c>
      <c r="D51" s="493">
        <f t="shared" si="0"/>
        <v>0.21</v>
      </c>
      <c r="E51" s="545"/>
      <c r="F51" s="507"/>
      <c r="G51" s="507"/>
      <c r="H51" s="507"/>
      <c r="I51" s="508"/>
      <c r="J51" s="508"/>
      <c r="K51" s="508"/>
      <c r="L51" s="508"/>
      <c r="M51" s="508"/>
      <c r="N51" s="496">
        <f t="shared" si="1"/>
        <v>0.21</v>
      </c>
      <c r="O51" s="509">
        <v>0</v>
      </c>
      <c r="P51" s="507">
        <v>0.21</v>
      </c>
      <c r="Q51" s="508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8"/>
      <c r="AD51" s="498"/>
      <c r="AE51" s="510"/>
      <c r="AF51" s="510"/>
      <c r="AG51" s="511"/>
      <c r="AH51" s="2"/>
      <c r="AL51" s="2"/>
      <c r="AM51" s="2"/>
      <c r="AO51" s="2"/>
      <c r="AP51" s="2"/>
      <c r="AR51" s="2"/>
      <c r="AS51" s="2"/>
      <c r="AT51" s="2"/>
    </row>
    <row r="52" spans="1:46" ht="13.5" thickBot="1">
      <c r="A52" s="548"/>
      <c r="B52" s="506"/>
      <c r="C52" s="492" t="s">
        <v>21</v>
      </c>
      <c r="D52" s="493">
        <f t="shared" si="0"/>
        <v>54.6</v>
      </c>
      <c r="E52" s="545"/>
      <c r="F52" s="507"/>
      <c r="G52" s="507"/>
      <c r="H52" s="507"/>
      <c r="I52" s="508"/>
      <c r="J52" s="508"/>
      <c r="K52" s="508"/>
      <c r="L52" s="508"/>
      <c r="M52" s="508"/>
      <c r="N52" s="496">
        <f t="shared" si="1"/>
        <v>54.6</v>
      </c>
      <c r="O52" s="509">
        <v>0</v>
      </c>
      <c r="P52" s="507">
        <v>54.6</v>
      </c>
      <c r="Q52" s="508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8"/>
      <c r="AD52" s="498"/>
      <c r="AE52" s="510"/>
      <c r="AF52" s="510"/>
      <c r="AG52" s="511"/>
      <c r="AH52" s="2"/>
      <c r="AL52" s="2"/>
      <c r="AM52" s="2"/>
      <c r="AO52" s="2"/>
      <c r="AP52" s="2"/>
      <c r="AR52" s="2"/>
      <c r="AS52" s="2"/>
      <c r="AT52" s="2"/>
    </row>
    <row r="53" spans="1:46" ht="13.5" thickBot="1">
      <c r="A53" s="548" t="s">
        <v>226</v>
      </c>
      <c r="B53" s="506" t="s">
        <v>227</v>
      </c>
      <c r="C53" s="492" t="s">
        <v>24</v>
      </c>
      <c r="D53" s="493">
        <f t="shared" si="0"/>
        <v>0.21</v>
      </c>
      <c r="E53" s="545"/>
      <c r="F53" s="507"/>
      <c r="G53" s="507"/>
      <c r="H53" s="507"/>
      <c r="I53" s="508"/>
      <c r="J53" s="508"/>
      <c r="K53" s="508"/>
      <c r="L53" s="508"/>
      <c r="M53" s="508"/>
      <c r="N53" s="496">
        <f t="shared" si="1"/>
        <v>0.21</v>
      </c>
      <c r="O53" s="509">
        <v>0</v>
      </c>
      <c r="P53" s="507">
        <v>0.21</v>
      </c>
      <c r="Q53" s="508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8"/>
      <c r="AD53" s="498"/>
      <c r="AE53" s="510"/>
      <c r="AF53" s="510"/>
      <c r="AG53" s="511"/>
      <c r="AH53" s="2"/>
      <c r="AL53" s="2"/>
      <c r="AM53" s="2"/>
      <c r="AO53" s="2"/>
      <c r="AP53" s="2"/>
      <c r="AR53" s="2"/>
      <c r="AS53" s="2"/>
      <c r="AT53" s="2"/>
    </row>
    <row r="54" spans="1:46" ht="13.5" thickBot="1">
      <c r="A54" s="548"/>
      <c r="B54" s="506"/>
      <c r="C54" s="492" t="s">
        <v>21</v>
      </c>
      <c r="D54" s="493">
        <f t="shared" si="0"/>
        <v>54.6</v>
      </c>
      <c r="E54" s="545"/>
      <c r="F54" s="507"/>
      <c r="G54" s="507"/>
      <c r="H54" s="507"/>
      <c r="I54" s="508"/>
      <c r="J54" s="508"/>
      <c r="K54" s="508"/>
      <c r="L54" s="508"/>
      <c r="M54" s="508"/>
      <c r="N54" s="496">
        <f t="shared" si="1"/>
        <v>54.6</v>
      </c>
      <c r="O54" s="509">
        <v>0</v>
      </c>
      <c r="P54" s="507">
        <v>54.6</v>
      </c>
      <c r="Q54" s="508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8"/>
      <c r="AD54" s="498"/>
      <c r="AE54" s="510"/>
      <c r="AF54" s="510"/>
      <c r="AG54" s="511"/>
      <c r="AH54" s="2"/>
      <c r="AL54" s="2"/>
      <c r="AM54" s="2"/>
      <c r="AO54" s="2"/>
      <c r="AP54" s="2"/>
      <c r="AR54" s="2"/>
      <c r="AS54" s="2"/>
      <c r="AT54" s="2"/>
    </row>
    <row r="55" spans="1:46" ht="13.5" thickBot="1">
      <c r="A55" s="548" t="s">
        <v>228</v>
      </c>
      <c r="B55" s="506" t="s">
        <v>229</v>
      </c>
      <c r="C55" s="492" t="s">
        <v>24</v>
      </c>
      <c r="D55" s="493">
        <f t="shared" si="0"/>
        <v>0.21</v>
      </c>
      <c r="E55" s="545"/>
      <c r="F55" s="507"/>
      <c r="G55" s="507"/>
      <c r="H55" s="507"/>
      <c r="I55" s="508"/>
      <c r="J55" s="508"/>
      <c r="K55" s="508"/>
      <c r="L55" s="508"/>
      <c r="M55" s="508"/>
      <c r="N55" s="496">
        <f t="shared" si="1"/>
        <v>0.21</v>
      </c>
      <c r="O55" s="509">
        <v>0</v>
      </c>
      <c r="P55" s="507">
        <v>0.21</v>
      </c>
      <c r="Q55" s="508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8"/>
      <c r="AD55" s="498"/>
      <c r="AE55" s="510"/>
      <c r="AF55" s="510"/>
      <c r="AG55" s="511"/>
      <c r="AH55" s="2"/>
      <c r="AL55" s="2"/>
      <c r="AM55" s="2"/>
      <c r="AO55" s="2"/>
      <c r="AP55" s="2"/>
      <c r="AR55" s="2"/>
      <c r="AS55" s="2"/>
      <c r="AT55" s="2"/>
    </row>
    <row r="56" spans="1:46" ht="13.5" thickBot="1">
      <c r="A56" s="548"/>
      <c r="B56" s="506"/>
      <c r="C56" s="492" t="s">
        <v>21</v>
      </c>
      <c r="D56" s="493">
        <f t="shared" si="0"/>
        <v>54.6</v>
      </c>
      <c r="E56" s="545"/>
      <c r="F56" s="507"/>
      <c r="G56" s="507"/>
      <c r="H56" s="507"/>
      <c r="I56" s="508"/>
      <c r="J56" s="508"/>
      <c r="K56" s="508"/>
      <c r="L56" s="508"/>
      <c r="M56" s="508"/>
      <c r="N56" s="496">
        <f t="shared" si="1"/>
        <v>54.6</v>
      </c>
      <c r="O56" s="509">
        <v>0</v>
      </c>
      <c r="P56" s="507">
        <v>54.6</v>
      </c>
      <c r="Q56" s="508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8"/>
      <c r="AD56" s="498"/>
      <c r="AE56" s="510"/>
      <c r="AF56" s="510"/>
      <c r="AG56" s="511"/>
      <c r="AH56" s="2"/>
      <c r="AL56" s="2"/>
      <c r="AM56" s="2"/>
      <c r="AO56" s="2"/>
      <c r="AP56" s="2"/>
      <c r="AR56" s="2"/>
      <c r="AS56" s="2"/>
      <c r="AT56" s="2"/>
    </row>
    <row r="57" spans="1:46" ht="13.5" thickBot="1">
      <c r="A57" s="548" t="s">
        <v>230</v>
      </c>
      <c r="B57" s="506" t="s">
        <v>231</v>
      </c>
      <c r="C57" s="492" t="s">
        <v>24</v>
      </c>
      <c r="D57" s="493">
        <f t="shared" si="0"/>
        <v>0.28000000000000003</v>
      </c>
      <c r="E57" s="545"/>
      <c r="F57" s="507"/>
      <c r="G57" s="507"/>
      <c r="H57" s="507"/>
      <c r="I57" s="508"/>
      <c r="J57" s="508"/>
      <c r="K57" s="508"/>
      <c r="L57" s="508"/>
      <c r="M57" s="508"/>
      <c r="N57" s="496">
        <f t="shared" si="1"/>
        <v>0.28000000000000003</v>
      </c>
      <c r="O57" s="509">
        <v>0</v>
      </c>
      <c r="P57" s="507">
        <v>0.28000000000000003</v>
      </c>
      <c r="Q57" s="508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8"/>
      <c r="AD57" s="498"/>
      <c r="AE57" s="510"/>
      <c r="AF57" s="510"/>
      <c r="AG57" s="511"/>
      <c r="AH57" s="2"/>
      <c r="AL57" s="2"/>
      <c r="AM57" s="2"/>
      <c r="AO57" s="2"/>
      <c r="AP57" s="2"/>
      <c r="AR57" s="2"/>
      <c r="AS57" s="2"/>
      <c r="AT57" s="2"/>
    </row>
    <row r="58" spans="1:46" ht="13.5" thickBot="1">
      <c r="A58" s="548"/>
      <c r="B58" s="506"/>
      <c r="C58" s="492" t="s">
        <v>21</v>
      </c>
      <c r="D58" s="493">
        <f t="shared" si="0"/>
        <v>72.8</v>
      </c>
      <c r="E58" s="545"/>
      <c r="F58" s="507"/>
      <c r="G58" s="507"/>
      <c r="H58" s="507"/>
      <c r="I58" s="508"/>
      <c r="J58" s="508"/>
      <c r="K58" s="508"/>
      <c r="L58" s="508"/>
      <c r="M58" s="508"/>
      <c r="N58" s="496">
        <f t="shared" si="1"/>
        <v>72.8</v>
      </c>
      <c r="O58" s="509">
        <v>0</v>
      </c>
      <c r="P58" s="507">
        <v>72.8</v>
      </c>
      <c r="Q58" s="508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8"/>
      <c r="AD58" s="498"/>
      <c r="AE58" s="510"/>
      <c r="AF58" s="510"/>
      <c r="AG58" s="511"/>
      <c r="AH58" s="2"/>
      <c r="AL58" s="2"/>
      <c r="AM58" s="2"/>
      <c r="AO58" s="2"/>
      <c r="AP58" s="2"/>
      <c r="AR58" s="2"/>
      <c r="AS58" s="2"/>
      <c r="AT58" s="2"/>
    </row>
    <row r="59" spans="1:46" ht="13.5" thickBot="1">
      <c r="A59" s="548" t="s">
        <v>232</v>
      </c>
      <c r="B59" s="506" t="s">
        <v>197</v>
      </c>
      <c r="C59" s="492" t="s">
        <v>24</v>
      </c>
      <c r="D59" s="493">
        <f t="shared" si="0"/>
        <v>0.01</v>
      </c>
      <c r="E59" s="545"/>
      <c r="F59" s="507"/>
      <c r="G59" s="507"/>
      <c r="H59" s="507"/>
      <c r="I59" s="508"/>
      <c r="J59" s="508"/>
      <c r="K59" s="508"/>
      <c r="L59" s="508"/>
      <c r="M59" s="508"/>
      <c r="N59" s="496">
        <f t="shared" si="1"/>
        <v>0.01</v>
      </c>
      <c r="O59" s="509">
        <v>0</v>
      </c>
      <c r="P59" s="507">
        <v>0.01</v>
      </c>
      <c r="Q59" s="508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8"/>
      <c r="AD59" s="498"/>
      <c r="AE59" s="510"/>
      <c r="AF59" s="510"/>
      <c r="AG59" s="511"/>
      <c r="AH59" s="2"/>
      <c r="AL59" s="2"/>
      <c r="AM59" s="2"/>
      <c r="AO59" s="2"/>
      <c r="AP59" s="2"/>
      <c r="AR59" s="2"/>
      <c r="AS59" s="2"/>
      <c r="AT59" s="2"/>
    </row>
    <row r="60" spans="1:46" ht="13.5" thickBot="1">
      <c r="A60" s="548"/>
      <c r="B60" s="506"/>
      <c r="C60" s="492" t="s">
        <v>21</v>
      </c>
      <c r="D60" s="493">
        <f t="shared" si="0"/>
        <v>1.3</v>
      </c>
      <c r="E60" s="545"/>
      <c r="F60" s="507"/>
      <c r="G60" s="507"/>
      <c r="H60" s="507"/>
      <c r="I60" s="508"/>
      <c r="J60" s="508"/>
      <c r="K60" s="508"/>
      <c r="L60" s="508"/>
      <c r="M60" s="508"/>
      <c r="N60" s="496">
        <f t="shared" si="1"/>
        <v>1.3</v>
      </c>
      <c r="O60" s="509">
        <v>0</v>
      </c>
      <c r="P60" s="507">
        <v>1.3</v>
      </c>
      <c r="Q60" s="508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8"/>
      <c r="AD60" s="498"/>
      <c r="AE60" s="510"/>
      <c r="AF60" s="510"/>
      <c r="AG60" s="511"/>
      <c r="AH60" s="2"/>
      <c r="AL60" s="2"/>
      <c r="AM60" s="2"/>
      <c r="AO60" s="2"/>
      <c r="AP60" s="2"/>
      <c r="AR60" s="2"/>
      <c r="AS60" s="2"/>
      <c r="AT60" s="2"/>
    </row>
    <row r="61" spans="1:46" ht="13.5" thickBot="1">
      <c r="A61" s="548" t="s">
        <v>233</v>
      </c>
      <c r="B61" s="506" t="s">
        <v>199</v>
      </c>
      <c r="C61" s="492" t="s">
        <v>24</v>
      </c>
      <c r="D61" s="493">
        <f t="shared" si="0"/>
        <v>1.4999999999999999E-2</v>
      </c>
      <c r="E61" s="545"/>
      <c r="F61" s="507"/>
      <c r="G61" s="507"/>
      <c r="H61" s="507"/>
      <c r="I61" s="508"/>
      <c r="J61" s="508"/>
      <c r="K61" s="508"/>
      <c r="L61" s="508"/>
      <c r="M61" s="508"/>
      <c r="N61" s="496">
        <f t="shared" si="1"/>
        <v>1.4999999999999999E-2</v>
      </c>
      <c r="O61" s="509">
        <v>0</v>
      </c>
      <c r="P61" s="507">
        <v>1.4999999999999999E-2</v>
      </c>
      <c r="Q61" s="508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8"/>
      <c r="AD61" s="498"/>
      <c r="AE61" s="510"/>
      <c r="AF61" s="510"/>
      <c r="AG61" s="511"/>
      <c r="AH61" s="2"/>
      <c r="AL61" s="2"/>
      <c r="AM61" s="2"/>
      <c r="AO61" s="2"/>
      <c r="AP61" s="2"/>
      <c r="AR61" s="2"/>
      <c r="AS61" s="2"/>
      <c r="AT61" s="2"/>
    </row>
    <row r="62" spans="1:46" ht="13.5" thickBot="1">
      <c r="A62" s="548"/>
      <c r="B62" s="506"/>
      <c r="C62" s="492" t="s">
        <v>21</v>
      </c>
      <c r="D62" s="493">
        <f t="shared" si="0"/>
        <v>1.95</v>
      </c>
      <c r="E62" s="545"/>
      <c r="F62" s="507"/>
      <c r="G62" s="507"/>
      <c r="H62" s="507"/>
      <c r="I62" s="508"/>
      <c r="J62" s="508"/>
      <c r="K62" s="508"/>
      <c r="L62" s="508"/>
      <c r="M62" s="508"/>
      <c r="N62" s="496">
        <f t="shared" si="1"/>
        <v>1.95</v>
      </c>
      <c r="O62" s="509">
        <v>0</v>
      </c>
      <c r="P62" s="507">
        <v>1.95</v>
      </c>
      <c r="Q62" s="508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8"/>
      <c r="AD62" s="498"/>
      <c r="AE62" s="510"/>
      <c r="AF62" s="510"/>
      <c r="AG62" s="511"/>
      <c r="AH62" s="2"/>
      <c r="AL62" s="2"/>
      <c r="AM62" s="2"/>
      <c r="AO62" s="2"/>
      <c r="AP62" s="2"/>
      <c r="AR62" s="2"/>
      <c r="AS62" s="2"/>
      <c r="AT62" s="2"/>
    </row>
    <row r="63" spans="1:46" ht="13.5" thickBot="1">
      <c r="A63" s="548" t="s">
        <v>234</v>
      </c>
      <c r="B63" s="506" t="s">
        <v>201</v>
      </c>
      <c r="C63" s="492" t="s">
        <v>24</v>
      </c>
      <c r="D63" s="493">
        <f t="shared" si="0"/>
        <v>0.02</v>
      </c>
      <c r="E63" s="545"/>
      <c r="F63" s="507"/>
      <c r="G63" s="507"/>
      <c r="H63" s="507"/>
      <c r="I63" s="508"/>
      <c r="J63" s="508"/>
      <c r="K63" s="508"/>
      <c r="L63" s="508"/>
      <c r="M63" s="508"/>
      <c r="N63" s="496">
        <f t="shared" si="1"/>
        <v>0.02</v>
      </c>
      <c r="O63" s="509">
        <v>0</v>
      </c>
      <c r="P63" s="507">
        <v>0.02</v>
      </c>
      <c r="Q63" s="508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8"/>
      <c r="AD63" s="498"/>
      <c r="AE63" s="510"/>
      <c r="AF63" s="510"/>
      <c r="AG63" s="511"/>
      <c r="AH63" s="2"/>
      <c r="AL63" s="2"/>
      <c r="AM63" s="2"/>
      <c r="AO63" s="2"/>
      <c r="AP63" s="2"/>
      <c r="AR63" s="2"/>
      <c r="AS63" s="2"/>
      <c r="AT63" s="2"/>
    </row>
    <row r="64" spans="1:46" ht="13.5" thickBot="1">
      <c r="A64" s="548"/>
      <c r="B64" s="506"/>
      <c r="C64" s="492" t="s">
        <v>21</v>
      </c>
      <c r="D64" s="493">
        <f t="shared" si="0"/>
        <v>2.6</v>
      </c>
      <c r="E64" s="545"/>
      <c r="F64" s="507"/>
      <c r="G64" s="507"/>
      <c r="H64" s="507"/>
      <c r="I64" s="508"/>
      <c r="J64" s="508"/>
      <c r="K64" s="508"/>
      <c r="L64" s="508"/>
      <c r="M64" s="508"/>
      <c r="N64" s="496">
        <f t="shared" si="1"/>
        <v>2.6</v>
      </c>
      <c r="O64" s="509">
        <v>0</v>
      </c>
      <c r="P64" s="507">
        <v>2.6</v>
      </c>
      <c r="Q64" s="508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8"/>
      <c r="AD64" s="498"/>
      <c r="AE64" s="510"/>
      <c r="AF64" s="510"/>
      <c r="AG64" s="511"/>
      <c r="AH64" s="2"/>
      <c r="AL64" s="2"/>
      <c r="AM64" s="2"/>
      <c r="AO64" s="2"/>
      <c r="AP64" s="2"/>
      <c r="AR64" s="2"/>
      <c r="AS64" s="2"/>
      <c r="AT64" s="2"/>
    </row>
    <row r="65" spans="1:46" ht="13.5" thickBot="1">
      <c r="A65" s="548" t="s">
        <v>235</v>
      </c>
      <c r="B65" s="506" t="s">
        <v>236</v>
      </c>
      <c r="C65" s="492" t="s">
        <v>24</v>
      </c>
      <c r="D65" s="493">
        <f t="shared" si="0"/>
        <v>1.4999999999999999E-2</v>
      </c>
      <c r="E65" s="545"/>
      <c r="F65" s="507"/>
      <c r="G65" s="507"/>
      <c r="H65" s="507"/>
      <c r="I65" s="508"/>
      <c r="J65" s="508"/>
      <c r="K65" s="508"/>
      <c r="L65" s="508"/>
      <c r="M65" s="508"/>
      <c r="N65" s="496">
        <f t="shared" si="1"/>
        <v>1.4999999999999999E-2</v>
      </c>
      <c r="O65" s="509">
        <v>0</v>
      </c>
      <c r="P65" s="507">
        <v>1.4999999999999999E-2</v>
      </c>
      <c r="Q65" s="508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8"/>
      <c r="AD65" s="498"/>
      <c r="AE65" s="510"/>
      <c r="AF65" s="510"/>
      <c r="AG65" s="511"/>
      <c r="AH65" s="2"/>
      <c r="AL65" s="2"/>
      <c r="AM65" s="2"/>
      <c r="AO65" s="2"/>
      <c r="AP65" s="2"/>
      <c r="AR65" s="2"/>
      <c r="AS65" s="2"/>
      <c r="AT65" s="2"/>
    </row>
    <row r="66" spans="1:46" ht="13.5" thickBot="1">
      <c r="A66" s="548"/>
      <c r="B66" s="506"/>
      <c r="C66" s="492" t="s">
        <v>21</v>
      </c>
      <c r="D66" s="493">
        <f t="shared" si="0"/>
        <v>1.95</v>
      </c>
      <c r="E66" s="545"/>
      <c r="F66" s="507"/>
      <c r="G66" s="507"/>
      <c r="H66" s="507"/>
      <c r="I66" s="508"/>
      <c r="J66" s="508"/>
      <c r="K66" s="508"/>
      <c r="L66" s="508"/>
      <c r="M66" s="508"/>
      <c r="N66" s="496">
        <f t="shared" si="1"/>
        <v>1.95</v>
      </c>
      <c r="O66" s="509">
        <v>0</v>
      </c>
      <c r="P66" s="507">
        <v>1.95</v>
      </c>
      <c r="Q66" s="508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8"/>
      <c r="AD66" s="498"/>
      <c r="AE66" s="510"/>
      <c r="AF66" s="510"/>
      <c r="AG66" s="511"/>
      <c r="AH66" s="2"/>
      <c r="AL66" s="2"/>
      <c r="AM66" s="2"/>
      <c r="AO66" s="2"/>
      <c r="AP66" s="2"/>
      <c r="AR66" s="2"/>
      <c r="AS66" s="2"/>
      <c r="AT66" s="2"/>
    </row>
    <row r="67" spans="1:46" ht="13.5" thickBot="1">
      <c r="A67" s="490" t="s">
        <v>51</v>
      </c>
      <c r="B67" s="491" t="s">
        <v>237</v>
      </c>
      <c r="C67" s="497" t="s">
        <v>24</v>
      </c>
      <c r="D67" s="493">
        <f t="shared" si="0"/>
        <v>16.02</v>
      </c>
      <c r="E67" s="545"/>
      <c r="F67" s="546"/>
      <c r="G67" s="546"/>
      <c r="H67" s="546"/>
      <c r="I67" s="508"/>
      <c r="J67" s="508"/>
      <c r="K67" s="508"/>
      <c r="L67" s="508"/>
      <c r="M67" s="508"/>
      <c r="N67" s="493">
        <f t="shared" si="1"/>
        <v>16.02</v>
      </c>
      <c r="O67" s="512">
        <v>0</v>
      </c>
      <c r="P67" s="546">
        <f>P70+P73+P76+P79+P82</f>
        <v>16.02</v>
      </c>
      <c r="Q67" s="508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8"/>
      <c r="AD67" s="498"/>
      <c r="AE67" s="510"/>
      <c r="AF67" s="510"/>
      <c r="AG67" s="511"/>
      <c r="AH67" s="2"/>
      <c r="AL67" s="2"/>
      <c r="AM67" s="2"/>
      <c r="AO67" s="2"/>
      <c r="AP67" s="2"/>
      <c r="AR67" s="2"/>
      <c r="AS67" s="2"/>
      <c r="AT67" s="2"/>
    </row>
    <row r="68" spans="1:46" ht="13.5" thickBot="1">
      <c r="A68" s="500"/>
      <c r="B68" s="491" t="s">
        <v>238</v>
      </c>
      <c r="C68" s="497" t="s">
        <v>53</v>
      </c>
      <c r="D68" s="496">
        <f t="shared" si="0"/>
        <v>13</v>
      </c>
      <c r="E68" s="550"/>
      <c r="F68" s="512"/>
      <c r="G68" s="512"/>
      <c r="H68" s="512"/>
      <c r="I68" s="508"/>
      <c r="J68" s="508"/>
      <c r="K68" s="508"/>
      <c r="L68" s="508"/>
      <c r="M68" s="508"/>
      <c r="N68" s="496">
        <f t="shared" si="1"/>
        <v>13</v>
      </c>
      <c r="O68" s="512">
        <v>0</v>
      </c>
      <c r="P68" s="512">
        <f>P71+P74+P77+P80+P83</f>
        <v>13</v>
      </c>
      <c r="Q68" s="508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2"/>
      <c r="AD68" s="552"/>
      <c r="AE68" s="510"/>
      <c r="AF68" s="510"/>
      <c r="AG68" s="511"/>
      <c r="AH68" s="2"/>
      <c r="AL68" s="2"/>
      <c r="AM68" s="2"/>
      <c r="AO68" s="2"/>
      <c r="AP68" s="2"/>
      <c r="AR68" s="2"/>
      <c r="AS68" s="2"/>
      <c r="AT68" s="2"/>
    </row>
    <row r="69" spans="1:46" ht="13.5" thickBot="1">
      <c r="A69" s="500"/>
      <c r="B69" s="553"/>
      <c r="C69" s="497" t="s">
        <v>21</v>
      </c>
      <c r="D69" s="493">
        <f t="shared" si="0"/>
        <v>2806.7099999999996</v>
      </c>
      <c r="E69" s="545"/>
      <c r="F69" s="546"/>
      <c r="G69" s="546"/>
      <c r="H69" s="546"/>
      <c r="I69" s="508"/>
      <c r="J69" s="508"/>
      <c r="K69" s="508"/>
      <c r="L69" s="508"/>
      <c r="M69" s="508"/>
      <c r="N69" s="493">
        <f t="shared" si="1"/>
        <v>2806.7099999999996</v>
      </c>
      <c r="O69" s="512">
        <v>0</v>
      </c>
      <c r="P69" s="546">
        <f>P72+P75+P78+P81+P84</f>
        <v>2806.7099999999996</v>
      </c>
      <c r="Q69" s="508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2"/>
      <c r="AD69" s="552"/>
      <c r="AE69" s="510"/>
      <c r="AF69" s="510"/>
      <c r="AG69" s="511"/>
      <c r="AH69" s="2"/>
      <c r="AL69" s="2"/>
      <c r="AM69" s="2"/>
      <c r="AO69" s="2"/>
      <c r="AP69" s="2"/>
      <c r="AR69" s="2"/>
      <c r="AS69" s="2"/>
      <c r="AT69" s="2"/>
    </row>
    <row r="70" spans="1:46" ht="13.5" thickBot="1">
      <c r="A70" s="500" t="s">
        <v>239</v>
      </c>
      <c r="B70" s="554" t="s">
        <v>240</v>
      </c>
      <c r="C70" s="497" t="s">
        <v>24</v>
      </c>
      <c r="D70" s="493">
        <f t="shared" si="0"/>
        <v>3.3</v>
      </c>
      <c r="E70" s="550"/>
      <c r="F70" s="508"/>
      <c r="G70" s="508"/>
      <c r="H70" s="508"/>
      <c r="I70" s="508"/>
      <c r="J70" s="508"/>
      <c r="K70" s="508"/>
      <c r="L70" s="508"/>
      <c r="M70" s="508"/>
      <c r="N70" s="493">
        <f t="shared" si="1"/>
        <v>3.3</v>
      </c>
      <c r="O70" s="512">
        <v>0</v>
      </c>
      <c r="P70" s="546">
        <v>3.3</v>
      </c>
      <c r="Q70" s="508"/>
      <c r="R70" s="551"/>
      <c r="S70" s="551"/>
      <c r="T70" s="551"/>
      <c r="U70" s="551"/>
      <c r="V70" s="551"/>
      <c r="W70" s="551"/>
      <c r="X70" s="551"/>
      <c r="Y70" s="551"/>
      <c r="Z70" s="551"/>
      <c r="AA70" s="551"/>
      <c r="AB70" s="551"/>
      <c r="AC70" s="552"/>
      <c r="AD70" s="552"/>
      <c r="AE70" s="510"/>
      <c r="AF70" s="510"/>
      <c r="AG70" s="511"/>
      <c r="AH70" s="2"/>
      <c r="AL70" s="2"/>
      <c r="AM70" s="2"/>
      <c r="AO70" s="2"/>
      <c r="AP70" s="2"/>
      <c r="AR70" s="2"/>
      <c r="AS70" s="2"/>
      <c r="AT70" s="2"/>
    </row>
    <row r="71" spans="1:46" ht="13.5" thickBot="1">
      <c r="A71" s="555"/>
      <c r="B71" s="556"/>
      <c r="C71" s="557" t="s">
        <v>53</v>
      </c>
      <c r="D71" s="496">
        <f t="shared" si="0"/>
        <v>3</v>
      </c>
      <c r="E71" s="558"/>
      <c r="F71" s="559"/>
      <c r="G71" s="559"/>
      <c r="H71" s="559"/>
      <c r="I71" s="559"/>
      <c r="J71" s="559"/>
      <c r="K71" s="559"/>
      <c r="L71" s="559"/>
      <c r="M71" s="559"/>
      <c r="N71" s="496">
        <f t="shared" si="1"/>
        <v>3</v>
      </c>
      <c r="O71" s="560">
        <v>0</v>
      </c>
      <c r="P71" s="559">
        <v>3</v>
      </c>
      <c r="Q71" s="559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62"/>
      <c r="AD71" s="562"/>
      <c r="AE71" s="563"/>
      <c r="AF71" s="563"/>
      <c r="AG71" s="564"/>
      <c r="AH71" s="2"/>
      <c r="AL71" s="2"/>
      <c r="AM71" s="2"/>
      <c r="AO71" s="2"/>
      <c r="AP71" s="2"/>
      <c r="AR71" s="2"/>
      <c r="AS71" s="2"/>
      <c r="AT71" s="2"/>
    </row>
    <row r="72" spans="1:46" ht="14.25" thickTop="1" thickBot="1">
      <c r="A72" s="565"/>
      <c r="B72" s="566"/>
      <c r="C72" s="530" t="s">
        <v>21</v>
      </c>
      <c r="D72" s="493">
        <f t="shared" si="0"/>
        <v>585</v>
      </c>
      <c r="E72" s="567"/>
      <c r="F72" s="568"/>
      <c r="G72" s="568"/>
      <c r="H72" s="568"/>
      <c r="I72" s="528"/>
      <c r="J72" s="528"/>
      <c r="K72" s="528"/>
      <c r="L72" s="528"/>
      <c r="M72" s="528"/>
      <c r="N72" s="493">
        <f t="shared" si="1"/>
        <v>585</v>
      </c>
      <c r="O72" s="569">
        <v>0</v>
      </c>
      <c r="P72" s="568">
        <v>585</v>
      </c>
      <c r="Q72" s="528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1"/>
      <c r="AD72" s="571"/>
      <c r="AE72" s="532"/>
      <c r="AF72" s="532"/>
      <c r="AG72" s="533"/>
      <c r="AH72" s="2"/>
      <c r="AL72" s="2"/>
      <c r="AM72" s="2"/>
      <c r="AO72" s="2"/>
      <c r="AP72" s="2"/>
      <c r="AR72" s="2"/>
      <c r="AS72" s="2"/>
      <c r="AT72" s="2"/>
    </row>
    <row r="73" spans="1:46" ht="13.5" thickBot="1">
      <c r="A73" s="534" t="s">
        <v>241</v>
      </c>
      <c r="B73" s="554" t="s">
        <v>242</v>
      </c>
      <c r="C73" s="497" t="s">
        <v>24</v>
      </c>
      <c r="D73" s="493">
        <f t="shared" si="0"/>
        <v>4.4000000000000004</v>
      </c>
      <c r="E73" s="572"/>
      <c r="F73" s="573"/>
      <c r="G73" s="573"/>
      <c r="H73" s="573"/>
      <c r="I73" s="574"/>
      <c r="J73" s="574"/>
      <c r="K73" s="574"/>
      <c r="L73" s="574"/>
      <c r="M73" s="574"/>
      <c r="N73" s="493">
        <f t="shared" si="1"/>
        <v>4.4000000000000004</v>
      </c>
      <c r="O73" s="575">
        <v>0</v>
      </c>
      <c r="P73" s="573">
        <v>4.4000000000000004</v>
      </c>
      <c r="Q73" s="508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2"/>
      <c r="AD73" s="552"/>
      <c r="AE73" s="510"/>
      <c r="AF73" s="510"/>
      <c r="AG73" s="511"/>
      <c r="AH73" s="2"/>
      <c r="AL73" s="2"/>
      <c r="AM73" s="2"/>
      <c r="AO73" s="2"/>
      <c r="AP73" s="2"/>
      <c r="AR73" s="2"/>
      <c r="AS73" s="2"/>
      <c r="AT73" s="2"/>
    </row>
    <row r="74" spans="1:46" ht="13.5" thickBot="1">
      <c r="A74" s="534"/>
      <c r="B74" s="576"/>
      <c r="C74" s="497" t="s">
        <v>53</v>
      </c>
      <c r="D74" s="496">
        <f t="shared" si="0"/>
        <v>4</v>
      </c>
      <c r="E74" s="577"/>
      <c r="F74" s="575"/>
      <c r="G74" s="575"/>
      <c r="H74" s="575"/>
      <c r="I74" s="574"/>
      <c r="J74" s="574"/>
      <c r="K74" s="574"/>
      <c r="L74" s="574"/>
      <c r="M74" s="574"/>
      <c r="N74" s="496">
        <f t="shared" si="1"/>
        <v>4</v>
      </c>
      <c r="O74" s="575">
        <v>0</v>
      </c>
      <c r="P74" s="575">
        <v>4</v>
      </c>
      <c r="Q74" s="508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2"/>
      <c r="AD74" s="552"/>
      <c r="AE74" s="510"/>
      <c r="AF74" s="510"/>
      <c r="AG74" s="511"/>
      <c r="AH74" s="2"/>
      <c r="AL74" s="2"/>
      <c r="AM74" s="2"/>
      <c r="AO74" s="2"/>
      <c r="AP74" s="2"/>
      <c r="AR74" s="2"/>
      <c r="AS74" s="2"/>
      <c r="AT74" s="2"/>
    </row>
    <row r="75" spans="1:46" ht="13.5" thickBot="1">
      <c r="A75" s="534"/>
      <c r="B75" s="576"/>
      <c r="C75" s="497" t="s">
        <v>21</v>
      </c>
      <c r="D75" s="493">
        <f t="shared" si="0"/>
        <v>780</v>
      </c>
      <c r="E75" s="572"/>
      <c r="F75" s="573"/>
      <c r="G75" s="573"/>
      <c r="H75" s="573"/>
      <c r="I75" s="574"/>
      <c r="J75" s="574"/>
      <c r="K75" s="574"/>
      <c r="L75" s="574"/>
      <c r="M75" s="574"/>
      <c r="N75" s="493">
        <f t="shared" si="1"/>
        <v>780</v>
      </c>
      <c r="O75" s="575">
        <v>0</v>
      </c>
      <c r="P75" s="573">
        <v>780</v>
      </c>
      <c r="Q75" s="508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2"/>
      <c r="AD75" s="552"/>
      <c r="AE75" s="510"/>
      <c r="AF75" s="510"/>
      <c r="AG75" s="511"/>
      <c r="AH75" s="2"/>
      <c r="AL75" s="2"/>
      <c r="AM75" s="2"/>
      <c r="AO75" s="2"/>
      <c r="AP75" s="2"/>
      <c r="AR75" s="2"/>
      <c r="AS75" s="2"/>
      <c r="AT75" s="2"/>
    </row>
    <row r="76" spans="1:46" ht="13.5" thickBot="1">
      <c r="A76" s="500" t="s">
        <v>243</v>
      </c>
      <c r="B76" s="506" t="s">
        <v>244</v>
      </c>
      <c r="C76" s="497" t="s">
        <v>24</v>
      </c>
      <c r="D76" s="493">
        <f t="shared" ref="D76:D97" si="2">N76</f>
        <v>4.41</v>
      </c>
      <c r="E76" s="572"/>
      <c r="F76" s="573"/>
      <c r="G76" s="573"/>
      <c r="H76" s="573"/>
      <c r="I76" s="574"/>
      <c r="J76" s="574"/>
      <c r="K76" s="574"/>
      <c r="L76" s="574"/>
      <c r="M76" s="574"/>
      <c r="N76" s="493">
        <f t="shared" si="1"/>
        <v>4.41</v>
      </c>
      <c r="O76" s="575">
        <v>0</v>
      </c>
      <c r="P76" s="573">
        <v>4.41</v>
      </c>
      <c r="Q76" s="508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2"/>
      <c r="AD76" s="552"/>
      <c r="AE76" s="510"/>
      <c r="AF76" s="510"/>
      <c r="AG76" s="511"/>
      <c r="AH76" s="2"/>
      <c r="AL76" s="2"/>
      <c r="AM76" s="2"/>
      <c r="AO76" s="2"/>
      <c r="AP76" s="2"/>
      <c r="AR76" s="2"/>
      <c r="AS76" s="2"/>
      <c r="AT76" s="2"/>
    </row>
    <row r="77" spans="1:46" ht="13.5" thickBot="1">
      <c r="A77" s="500"/>
      <c r="B77" s="576"/>
      <c r="C77" s="497" t="s">
        <v>53</v>
      </c>
      <c r="D77" s="496">
        <f t="shared" si="2"/>
        <v>3</v>
      </c>
      <c r="E77" s="577"/>
      <c r="F77" s="575"/>
      <c r="G77" s="575"/>
      <c r="H77" s="575"/>
      <c r="I77" s="574"/>
      <c r="J77" s="574"/>
      <c r="K77" s="574"/>
      <c r="L77" s="574"/>
      <c r="M77" s="574"/>
      <c r="N77" s="496">
        <f t="shared" ref="N77:N96" si="3">P77</f>
        <v>3</v>
      </c>
      <c r="O77" s="575">
        <v>0</v>
      </c>
      <c r="P77" s="575">
        <v>3</v>
      </c>
      <c r="Q77" s="508"/>
      <c r="R77" s="551"/>
      <c r="S77" s="551"/>
      <c r="T77" s="551"/>
      <c r="U77" s="551"/>
      <c r="V77" s="551"/>
      <c r="W77" s="551"/>
      <c r="X77" s="551"/>
      <c r="Y77" s="551"/>
      <c r="Z77" s="551"/>
      <c r="AA77" s="551"/>
      <c r="AB77" s="551"/>
      <c r="AC77" s="552"/>
      <c r="AD77" s="552"/>
      <c r="AE77" s="510"/>
      <c r="AF77" s="510"/>
      <c r="AG77" s="511"/>
      <c r="AH77" s="2"/>
      <c r="AL77" s="2"/>
      <c r="AM77" s="2"/>
      <c r="AO77" s="2"/>
      <c r="AP77" s="2"/>
      <c r="AR77" s="2"/>
      <c r="AS77" s="2"/>
      <c r="AT77" s="2"/>
    </row>
    <row r="78" spans="1:46" ht="13.5" thickBot="1">
      <c r="A78" s="500"/>
      <c r="B78" s="576"/>
      <c r="C78" s="497" t="s">
        <v>21</v>
      </c>
      <c r="D78" s="493">
        <f t="shared" si="2"/>
        <v>760.2</v>
      </c>
      <c r="E78" s="572"/>
      <c r="F78" s="573"/>
      <c r="G78" s="573"/>
      <c r="H78" s="573"/>
      <c r="I78" s="574"/>
      <c r="J78" s="574"/>
      <c r="K78" s="574"/>
      <c r="L78" s="574"/>
      <c r="M78" s="574"/>
      <c r="N78" s="493">
        <f t="shared" si="3"/>
        <v>760.2</v>
      </c>
      <c r="O78" s="575">
        <v>0</v>
      </c>
      <c r="P78" s="573">
        <v>760.2</v>
      </c>
      <c r="Q78" s="508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52"/>
      <c r="AD78" s="552"/>
      <c r="AE78" s="510"/>
      <c r="AF78" s="510"/>
      <c r="AG78" s="511"/>
      <c r="AH78" s="2"/>
      <c r="AL78" s="2"/>
      <c r="AM78" s="2"/>
      <c r="AO78" s="2"/>
      <c r="AP78" s="2"/>
      <c r="AR78" s="2"/>
      <c r="AS78" s="2"/>
      <c r="AT78" s="2"/>
    </row>
    <row r="79" spans="1:46" ht="13.5" thickBot="1">
      <c r="A79" s="500" t="s">
        <v>245</v>
      </c>
      <c r="B79" s="506" t="s">
        <v>246</v>
      </c>
      <c r="C79" s="497" t="s">
        <v>24</v>
      </c>
      <c r="D79" s="493">
        <f t="shared" si="2"/>
        <v>2.2000000000000002</v>
      </c>
      <c r="E79" s="572"/>
      <c r="F79" s="573"/>
      <c r="G79" s="573"/>
      <c r="H79" s="573"/>
      <c r="I79" s="574"/>
      <c r="J79" s="574"/>
      <c r="K79" s="574"/>
      <c r="L79" s="574"/>
      <c r="M79" s="574"/>
      <c r="N79" s="493">
        <f t="shared" si="3"/>
        <v>2.2000000000000002</v>
      </c>
      <c r="O79" s="575">
        <v>0</v>
      </c>
      <c r="P79" s="573">
        <v>2.2000000000000002</v>
      </c>
      <c r="Q79" s="508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2"/>
      <c r="AD79" s="552"/>
      <c r="AE79" s="510"/>
      <c r="AF79" s="510"/>
      <c r="AG79" s="511"/>
      <c r="AH79" s="2"/>
      <c r="AL79" s="2"/>
      <c r="AM79" s="2"/>
      <c r="AO79" s="2"/>
      <c r="AP79" s="2"/>
      <c r="AR79" s="2"/>
      <c r="AS79" s="2"/>
      <c r="AT79" s="2"/>
    </row>
    <row r="80" spans="1:46" ht="13.5" thickBot="1">
      <c r="A80" s="500"/>
      <c r="B80" s="576"/>
      <c r="C80" s="497" t="s">
        <v>53</v>
      </c>
      <c r="D80" s="496">
        <f t="shared" si="2"/>
        <v>2</v>
      </c>
      <c r="E80" s="577"/>
      <c r="F80" s="575"/>
      <c r="G80" s="575"/>
      <c r="H80" s="575"/>
      <c r="I80" s="574"/>
      <c r="J80" s="574"/>
      <c r="K80" s="574"/>
      <c r="L80" s="574"/>
      <c r="M80" s="574"/>
      <c r="N80" s="496">
        <f t="shared" si="3"/>
        <v>2</v>
      </c>
      <c r="O80" s="575">
        <v>0</v>
      </c>
      <c r="P80" s="575">
        <v>2</v>
      </c>
      <c r="Q80" s="508"/>
      <c r="R80" s="551"/>
      <c r="S80" s="551"/>
      <c r="T80" s="551"/>
      <c r="U80" s="551"/>
      <c r="V80" s="551"/>
      <c r="W80" s="551"/>
      <c r="X80" s="551"/>
      <c r="Y80" s="551"/>
      <c r="Z80" s="551"/>
      <c r="AA80" s="551"/>
      <c r="AB80" s="551"/>
      <c r="AC80" s="552"/>
      <c r="AD80" s="552"/>
      <c r="AE80" s="510"/>
      <c r="AF80" s="510"/>
      <c r="AG80" s="511"/>
      <c r="AH80" s="2"/>
      <c r="AL80" s="2"/>
      <c r="AM80" s="2"/>
      <c r="AO80" s="2"/>
      <c r="AP80" s="2"/>
      <c r="AR80" s="2"/>
      <c r="AS80" s="2"/>
      <c r="AT80" s="2"/>
    </row>
    <row r="81" spans="1:46" ht="13.5" thickBot="1">
      <c r="A81" s="500"/>
      <c r="B81" s="576"/>
      <c r="C81" s="497" t="s">
        <v>21</v>
      </c>
      <c r="D81" s="493">
        <f t="shared" si="2"/>
        <v>380.1</v>
      </c>
      <c r="E81" s="572"/>
      <c r="F81" s="573"/>
      <c r="G81" s="573"/>
      <c r="H81" s="573"/>
      <c r="I81" s="574"/>
      <c r="J81" s="574"/>
      <c r="K81" s="574"/>
      <c r="L81" s="574"/>
      <c r="M81" s="574"/>
      <c r="N81" s="493">
        <f t="shared" si="3"/>
        <v>380.1</v>
      </c>
      <c r="O81" s="575">
        <v>0</v>
      </c>
      <c r="P81" s="573">
        <v>380.1</v>
      </c>
      <c r="Q81" s="508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2"/>
      <c r="AD81" s="552"/>
      <c r="AE81" s="510"/>
      <c r="AF81" s="510"/>
      <c r="AG81" s="511"/>
      <c r="AH81" s="2"/>
      <c r="AL81" s="2"/>
      <c r="AM81" s="2"/>
      <c r="AO81" s="2"/>
      <c r="AP81" s="2"/>
      <c r="AR81" s="2"/>
      <c r="AS81" s="2"/>
      <c r="AT81" s="2"/>
    </row>
    <row r="82" spans="1:46" ht="13.5" thickBot="1">
      <c r="A82" s="500" t="s">
        <v>247</v>
      </c>
      <c r="B82" s="506" t="s">
        <v>248</v>
      </c>
      <c r="C82" s="497" t="s">
        <v>24</v>
      </c>
      <c r="D82" s="493">
        <f t="shared" si="2"/>
        <v>1.71</v>
      </c>
      <c r="E82" s="572"/>
      <c r="F82" s="573"/>
      <c r="G82" s="573"/>
      <c r="H82" s="573"/>
      <c r="I82" s="574"/>
      <c r="J82" s="574"/>
      <c r="K82" s="574"/>
      <c r="L82" s="574"/>
      <c r="M82" s="574"/>
      <c r="N82" s="493">
        <f t="shared" si="3"/>
        <v>1.71</v>
      </c>
      <c r="O82" s="575"/>
      <c r="P82" s="573">
        <v>1.71</v>
      </c>
      <c r="Q82" s="508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2"/>
      <c r="AD82" s="552"/>
      <c r="AE82" s="510"/>
      <c r="AF82" s="510"/>
      <c r="AG82" s="511"/>
      <c r="AH82" s="2"/>
      <c r="AL82" s="2"/>
      <c r="AM82" s="2"/>
      <c r="AO82" s="2"/>
      <c r="AP82" s="2"/>
      <c r="AR82" s="2"/>
      <c r="AS82" s="2"/>
      <c r="AT82" s="2"/>
    </row>
    <row r="83" spans="1:46" ht="13.5" thickBot="1">
      <c r="A83" s="500"/>
      <c r="B83" s="576"/>
      <c r="C83" s="497" t="s">
        <v>53</v>
      </c>
      <c r="D83" s="496">
        <f t="shared" si="2"/>
        <v>1</v>
      </c>
      <c r="E83" s="572"/>
      <c r="F83" s="573"/>
      <c r="G83" s="573"/>
      <c r="H83" s="573"/>
      <c r="I83" s="574"/>
      <c r="J83" s="574"/>
      <c r="K83" s="574"/>
      <c r="L83" s="574"/>
      <c r="M83" s="574"/>
      <c r="N83" s="496">
        <f t="shared" si="3"/>
        <v>1</v>
      </c>
      <c r="O83" s="575"/>
      <c r="P83" s="575">
        <v>1</v>
      </c>
      <c r="Q83" s="508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2"/>
      <c r="AD83" s="552"/>
      <c r="AE83" s="510"/>
      <c r="AF83" s="510"/>
      <c r="AG83" s="511"/>
      <c r="AH83" s="2"/>
      <c r="AL83" s="2"/>
      <c r="AM83" s="2"/>
      <c r="AO83" s="2"/>
      <c r="AP83" s="2"/>
      <c r="AR83" s="2"/>
      <c r="AS83" s="2"/>
      <c r="AT83" s="2"/>
    </row>
    <row r="84" spans="1:46" ht="13.5" thickBot="1">
      <c r="A84" s="500"/>
      <c r="B84" s="576"/>
      <c r="C84" s="497" t="s">
        <v>21</v>
      </c>
      <c r="D84" s="493">
        <f t="shared" si="2"/>
        <v>301.41000000000003</v>
      </c>
      <c r="E84" s="572"/>
      <c r="F84" s="573"/>
      <c r="G84" s="573"/>
      <c r="H84" s="573"/>
      <c r="I84" s="574"/>
      <c r="J84" s="574"/>
      <c r="K84" s="574"/>
      <c r="L84" s="574"/>
      <c r="M84" s="574"/>
      <c r="N84" s="493">
        <f t="shared" si="3"/>
        <v>301.41000000000003</v>
      </c>
      <c r="O84" s="575"/>
      <c r="P84" s="573">
        <v>301.41000000000003</v>
      </c>
      <c r="Q84" s="508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2"/>
      <c r="AD84" s="552"/>
      <c r="AE84" s="510"/>
      <c r="AF84" s="510"/>
      <c r="AG84" s="511"/>
      <c r="AH84" s="2"/>
      <c r="AL84" s="2"/>
      <c r="AM84" s="2"/>
      <c r="AO84" s="2"/>
      <c r="AP84" s="2"/>
      <c r="AR84" s="2"/>
      <c r="AS84" s="2"/>
      <c r="AT84" s="2"/>
    </row>
    <row r="85" spans="1:46" ht="13.5" thickBot="1">
      <c r="A85" s="578" t="s">
        <v>65</v>
      </c>
      <c r="B85" s="491" t="s">
        <v>249</v>
      </c>
      <c r="C85" s="492" t="s">
        <v>43</v>
      </c>
      <c r="D85" s="496">
        <f t="shared" si="2"/>
        <v>44</v>
      </c>
      <c r="E85" s="577"/>
      <c r="F85" s="579"/>
      <c r="G85" s="579"/>
      <c r="H85" s="579"/>
      <c r="I85" s="579"/>
      <c r="J85" s="579"/>
      <c r="K85" s="579"/>
      <c r="L85" s="579"/>
      <c r="M85" s="574"/>
      <c r="N85" s="496">
        <f t="shared" si="3"/>
        <v>44</v>
      </c>
      <c r="O85" s="579">
        <v>0</v>
      </c>
      <c r="P85" s="579">
        <f>P87+P89+P91+P93+P95</f>
        <v>44</v>
      </c>
      <c r="Q85" s="508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2"/>
      <c r="AD85" s="552"/>
      <c r="AE85" s="510"/>
      <c r="AF85" s="510"/>
      <c r="AG85" s="511"/>
      <c r="AH85" s="2"/>
      <c r="AL85" s="2"/>
      <c r="AM85" s="2"/>
      <c r="AO85" s="2"/>
      <c r="AP85" s="2"/>
      <c r="AR85" s="2"/>
      <c r="AS85" s="2"/>
      <c r="AT85" s="2"/>
    </row>
    <row r="86" spans="1:46" ht="13.5" thickBot="1">
      <c r="A86" s="534"/>
      <c r="B86" s="504" t="s">
        <v>250</v>
      </c>
      <c r="C86" s="492" t="s">
        <v>21</v>
      </c>
      <c r="D86" s="493">
        <f t="shared" si="2"/>
        <v>200.63</v>
      </c>
      <c r="E86" s="572"/>
      <c r="F86" s="580"/>
      <c r="G86" s="580"/>
      <c r="H86" s="580"/>
      <c r="I86" s="580"/>
      <c r="J86" s="580"/>
      <c r="K86" s="580"/>
      <c r="L86" s="580"/>
      <c r="M86" s="574"/>
      <c r="N86" s="496">
        <f t="shared" si="3"/>
        <v>200.63</v>
      </c>
      <c r="O86" s="579">
        <v>0</v>
      </c>
      <c r="P86" s="580">
        <f>P88+P90+P92+P94+P96</f>
        <v>200.63</v>
      </c>
      <c r="Q86" s="508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2"/>
      <c r="AD86" s="552"/>
      <c r="AE86" s="510"/>
      <c r="AF86" s="510"/>
      <c r="AG86" s="511"/>
      <c r="AH86" s="2"/>
      <c r="AL86" s="2"/>
      <c r="AM86" s="2"/>
      <c r="AO86" s="2"/>
      <c r="AP86" s="2"/>
      <c r="AR86" s="2"/>
      <c r="AS86" s="2"/>
      <c r="AT86" s="2"/>
    </row>
    <row r="87" spans="1:46" ht="13.5" thickBot="1">
      <c r="A87" s="534" t="s">
        <v>251</v>
      </c>
      <c r="B87" s="576" t="s">
        <v>252</v>
      </c>
      <c r="C87" s="492" t="s">
        <v>43</v>
      </c>
      <c r="D87" s="496">
        <f t="shared" si="2"/>
        <v>10</v>
      </c>
      <c r="E87" s="577"/>
      <c r="F87" s="581"/>
      <c r="G87" s="581"/>
      <c r="H87" s="581"/>
      <c r="I87" s="581"/>
      <c r="J87" s="581"/>
      <c r="K87" s="581"/>
      <c r="L87" s="581"/>
      <c r="M87" s="574"/>
      <c r="N87" s="496">
        <f t="shared" si="3"/>
        <v>10</v>
      </c>
      <c r="O87" s="581">
        <v>0</v>
      </c>
      <c r="P87" s="581">
        <v>10</v>
      </c>
      <c r="Q87" s="508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2"/>
      <c r="AD87" s="552"/>
      <c r="AE87" s="510"/>
      <c r="AF87" s="510"/>
      <c r="AG87" s="511"/>
      <c r="AH87" s="2"/>
      <c r="AL87" s="2"/>
      <c r="AM87" s="2"/>
      <c r="AO87" s="2"/>
      <c r="AP87" s="2"/>
      <c r="AR87" s="2"/>
      <c r="AS87" s="2"/>
      <c r="AT87" s="2"/>
    </row>
    <row r="88" spans="1:46" ht="13.5" thickBot="1">
      <c r="A88" s="534"/>
      <c r="B88" s="576"/>
      <c r="C88" s="492" t="s">
        <v>21</v>
      </c>
      <c r="D88" s="493">
        <f t="shared" si="2"/>
        <v>63</v>
      </c>
      <c r="E88" s="572"/>
      <c r="F88" s="582"/>
      <c r="G88" s="582"/>
      <c r="H88" s="582"/>
      <c r="I88" s="582"/>
      <c r="J88" s="582"/>
      <c r="K88" s="582"/>
      <c r="L88" s="582"/>
      <c r="M88" s="574"/>
      <c r="N88" s="496">
        <f t="shared" si="3"/>
        <v>63</v>
      </c>
      <c r="O88" s="581">
        <v>0</v>
      </c>
      <c r="P88" s="582">
        <v>63</v>
      </c>
      <c r="Q88" s="508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2"/>
      <c r="AD88" s="552"/>
      <c r="AE88" s="510"/>
      <c r="AF88" s="510"/>
      <c r="AG88" s="511"/>
      <c r="AH88" s="2"/>
      <c r="AL88" s="2"/>
      <c r="AM88" s="2"/>
      <c r="AO88" s="2"/>
      <c r="AP88" s="2"/>
      <c r="AR88" s="2"/>
      <c r="AS88" s="2"/>
      <c r="AT88" s="2"/>
    </row>
    <row r="89" spans="1:46" ht="13.5" thickBot="1">
      <c r="A89" s="534" t="s">
        <v>253</v>
      </c>
      <c r="B89" s="576" t="s">
        <v>254</v>
      </c>
      <c r="C89" s="492" t="s">
        <v>43</v>
      </c>
      <c r="D89" s="496">
        <f t="shared" si="2"/>
        <v>7</v>
      </c>
      <c r="E89" s="577"/>
      <c r="F89" s="581"/>
      <c r="G89" s="581"/>
      <c r="H89" s="581"/>
      <c r="I89" s="581"/>
      <c r="J89" s="581"/>
      <c r="K89" s="581"/>
      <c r="L89" s="581"/>
      <c r="M89" s="574"/>
      <c r="N89" s="496">
        <f t="shared" si="3"/>
        <v>7</v>
      </c>
      <c r="O89" s="581">
        <v>0</v>
      </c>
      <c r="P89" s="581">
        <v>7</v>
      </c>
      <c r="Q89" s="508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2"/>
      <c r="AD89" s="552"/>
      <c r="AE89" s="510"/>
      <c r="AF89" s="510"/>
      <c r="AG89" s="511"/>
      <c r="AH89" s="2"/>
      <c r="AL89" s="2"/>
      <c r="AM89" s="2"/>
      <c r="AO89" s="2"/>
      <c r="AP89" s="2"/>
      <c r="AR89" s="2"/>
      <c r="AS89" s="2"/>
      <c r="AT89" s="2"/>
    </row>
    <row r="90" spans="1:46" ht="13.5" thickBot="1">
      <c r="A90" s="534"/>
      <c r="B90" s="576"/>
      <c r="C90" s="492" t="s">
        <v>21</v>
      </c>
      <c r="D90" s="493">
        <f t="shared" si="2"/>
        <v>44.1</v>
      </c>
      <c r="E90" s="572"/>
      <c r="F90" s="582"/>
      <c r="G90" s="582"/>
      <c r="H90" s="582"/>
      <c r="I90" s="582"/>
      <c r="J90" s="582"/>
      <c r="K90" s="582"/>
      <c r="L90" s="582"/>
      <c r="M90" s="574"/>
      <c r="N90" s="496">
        <f t="shared" si="3"/>
        <v>44.1</v>
      </c>
      <c r="O90" s="581">
        <v>0</v>
      </c>
      <c r="P90" s="582">
        <v>44.1</v>
      </c>
      <c r="Q90" s="508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2"/>
      <c r="AD90" s="552"/>
      <c r="AE90" s="510"/>
      <c r="AF90" s="510"/>
      <c r="AG90" s="511"/>
      <c r="AH90" s="2"/>
      <c r="AL90" s="2"/>
      <c r="AM90" s="2"/>
      <c r="AO90" s="2"/>
      <c r="AP90" s="2"/>
      <c r="AR90" s="2"/>
      <c r="AS90" s="2"/>
      <c r="AT90" s="2"/>
    </row>
    <row r="91" spans="1:46" ht="13.5" thickBot="1">
      <c r="A91" s="534" t="s">
        <v>255</v>
      </c>
      <c r="B91" s="576" t="s">
        <v>256</v>
      </c>
      <c r="C91" s="492" t="s">
        <v>43</v>
      </c>
      <c r="D91" s="496">
        <f t="shared" si="2"/>
        <v>7</v>
      </c>
      <c r="E91" s="577"/>
      <c r="F91" s="581"/>
      <c r="G91" s="581"/>
      <c r="H91" s="581"/>
      <c r="I91" s="581"/>
      <c r="J91" s="581"/>
      <c r="K91" s="581"/>
      <c r="L91" s="581"/>
      <c r="M91" s="574"/>
      <c r="N91" s="496">
        <f t="shared" si="3"/>
        <v>7</v>
      </c>
      <c r="O91" s="581">
        <v>0</v>
      </c>
      <c r="P91" s="581">
        <v>7</v>
      </c>
      <c r="Q91" s="508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2"/>
      <c r="AD91" s="552"/>
      <c r="AE91" s="510"/>
      <c r="AF91" s="510"/>
      <c r="AG91" s="511"/>
      <c r="AH91" s="2"/>
      <c r="AL91" s="2"/>
      <c r="AM91" s="2"/>
      <c r="AO91" s="2"/>
      <c r="AP91" s="2"/>
      <c r="AR91" s="2"/>
      <c r="AS91" s="2"/>
      <c r="AT91" s="2"/>
    </row>
    <row r="92" spans="1:46" ht="13.5" thickBot="1">
      <c r="A92" s="534"/>
      <c r="B92" s="576"/>
      <c r="C92" s="492" t="s">
        <v>21</v>
      </c>
      <c r="D92" s="493">
        <f t="shared" si="2"/>
        <v>44.1</v>
      </c>
      <c r="E92" s="572"/>
      <c r="F92" s="582"/>
      <c r="G92" s="582"/>
      <c r="H92" s="582"/>
      <c r="I92" s="582"/>
      <c r="J92" s="582"/>
      <c r="K92" s="582"/>
      <c r="L92" s="582"/>
      <c r="M92" s="574"/>
      <c r="N92" s="496">
        <f t="shared" si="3"/>
        <v>44.1</v>
      </c>
      <c r="O92" s="581">
        <v>0</v>
      </c>
      <c r="P92" s="582">
        <v>44.1</v>
      </c>
      <c r="Q92" s="508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2"/>
      <c r="AD92" s="552"/>
      <c r="AE92" s="510"/>
      <c r="AF92" s="510"/>
      <c r="AG92" s="511"/>
      <c r="AH92" s="2"/>
      <c r="AL92" s="2"/>
      <c r="AM92" s="2"/>
      <c r="AO92" s="2"/>
      <c r="AP92" s="2"/>
      <c r="AR92" s="2"/>
      <c r="AS92" s="2"/>
      <c r="AT92" s="2"/>
    </row>
    <row r="93" spans="1:46" ht="13.5" thickBot="1">
      <c r="A93" s="534" t="s">
        <v>257</v>
      </c>
      <c r="B93" s="576" t="s">
        <v>258</v>
      </c>
      <c r="C93" s="492" t="s">
        <v>43</v>
      </c>
      <c r="D93" s="496">
        <f t="shared" si="2"/>
        <v>8</v>
      </c>
      <c r="E93" s="577"/>
      <c r="F93" s="581"/>
      <c r="G93" s="581"/>
      <c r="H93" s="581"/>
      <c r="I93" s="581"/>
      <c r="J93" s="581"/>
      <c r="K93" s="581"/>
      <c r="L93" s="581"/>
      <c r="M93" s="574"/>
      <c r="N93" s="496">
        <f t="shared" si="3"/>
        <v>8</v>
      </c>
      <c r="O93" s="581">
        <v>0</v>
      </c>
      <c r="P93" s="581">
        <v>8</v>
      </c>
      <c r="Q93" s="508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2"/>
      <c r="AD93" s="552"/>
      <c r="AE93" s="510"/>
      <c r="AF93" s="510"/>
      <c r="AG93" s="511"/>
      <c r="AH93" s="2"/>
      <c r="AL93" s="2"/>
      <c r="AM93" s="2"/>
      <c r="AO93" s="2"/>
      <c r="AP93" s="2"/>
      <c r="AR93" s="2"/>
      <c r="AS93" s="2"/>
      <c r="AT93" s="2"/>
    </row>
    <row r="94" spans="1:46" ht="13.5" thickBot="1">
      <c r="A94" s="534"/>
      <c r="B94" s="576"/>
      <c r="C94" s="492" t="s">
        <v>21</v>
      </c>
      <c r="D94" s="493">
        <f t="shared" si="2"/>
        <v>19.771999999999998</v>
      </c>
      <c r="E94" s="572"/>
      <c r="F94" s="582"/>
      <c r="G94" s="582"/>
      <c r="H94" s="582"/>
      <c r="I94" s="582"/>
      <c r="J94" s="582"/>
      <c r="K94" s="582"/>
      <c r="L94" s="582"/>
      <c r="M94" s="574"/>
      <c r="N94" s="496">
        <f t="shared" si="3"/>
        <v>19.771999999999998</v>
      </c>
      <c r="O94" s="581">
        <v>0</v>
      </c>
      <c r="P94" s="582">
        <v>19.771999999999998</v>
      </c>
      <c r="Q94" s="508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2"/>
      <c r="AD94" s="552"/>
      <c r="AE94" s="510"/>
      <c r="AF94" s="510"/>
      <c r="AG94" s="511"/>
      <c r="AH94" s="2"/>
      <c r="AL94" s="2"/>
      <c r="AM94" s="2"/>
      <c r="AO94" s="2"/>
      <c r="AP94" s="2"/>
      <c r="AR94" s="2"/>
      <c r="AS94" s="2"/>
      <c r="AT94" s="2"/>
    </row>
    <row r="95" spans="1:46" ht="13.5" thickBot="1">
      <c r="A95" s="534" t="s">
        <v>259</v>
      </c>
      <c r="B95" s="576" t="s">
        <v>260</v>
      </c>
      <c r="C95" s="492" t="s">
        <v>43</v>
      </c>
      <c r="D95" s="496">
        <f t="shared" si="2"/>
        <v>12</v>
      </c>
      <c r="E95" s="577"/>
      <c r="F95" s="581"/>
      <c r="G95" s="581"/>
      <c r="H95" s="581"/>
      <c r="I95" s="581"/>
      <c r="J95" s="581"/>
      <c r="K95" s="581"/>
      <c r="L95" s="581"/>
      <c r="M95" s="574"/>
      <c r="N95" s="496">
        <f t="shared" si="3"/>
        <v>12</v>
      </c>
      <c r="O95" s="581">
        <v>0</v>
      </c>
      <c r="P95" s="581">
        <v>12</v>
      </c>
      <c r="Q95" s="508"/>
      <c r="R95" s="551"/>
      <c r="S95" s="551"/>
      <c r="T95" s="551"/>
      <c r="U95" s="551"/>
      <c r="V95" s="551"/>
      <c r="W95" s="551"/>
      <c r="X95" s="551"/>
      <c r="Y95" s="551"/>
      <c r="Z95" s="551"/>
      <c r="AA95" s="551"/>
      <c r="AB95" s="551"/>
      <c r="AC95" s="552"/>
      <c r="AD95" s="552"/>
      <c r="AE95" s="510"/>
      <c r="AF95" s="510"/>
      <c r="AG95" s="511"/>
      <c r="AH95" s="2"/>
      <c r="AL95" s="2"/>
      <c r="AM95" s="2"/>
      <c r="AO95" s="2"/>
      <c r="AP95" s="2"/>
      <c r="AR95" s="2"/>
      <c r="AS95" s="2"/>
      <c r="AT95" s="2"/>
    </row>
    <row r="96" spans="1:46" ht="13.5" thickBot="1">
      <c r="A96" s="534"/>
      <c r="B96" s="576"/>
      <c r="C96" s="492" t="s">
        <v>21</v>
      </c>
      <c r="D96" s="493">
        <f t="shared" si="2"/>
        <v>29.658000000000001</v>
      </c>
      <c r="E96" s="572"/>
      <c r="F96" s="582"/>
      <c r="G96" s="582"/>
      <c r="H96" s="582"/>
      <c r="I96" s="582"/>
      <c r="J96" s="582"/>
      <c r="K96" s="582"/>
      <c r="L96" s="582"/>
      <c r="M96" s="574"/>
      <c r="N96" s="496">
        <f t="shared" si="3"/>
        <v>29.658000000000001</v>
      </c>
      <c r="O96" s="581">
        <v>0</v>
      </c>
      <c r="P96" s="582">
        <v>29.658000000000001</v>
      </c>
      <c r="Q96" s="508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2"/>
      <c r="AD96" s="552"/>
      <c r="AE96" s="510"/>
      <c r="AF96" s="510"/>
      <c r="AG96" s="511"/>
      <c r="AH96" s="2"/>
      <c r="AL96" s="2"/>
      <c r="AM96" s="2"/>
      <c r="AO96" s="2"/>
      <c r="AP96" s="2"/>
      <c r="AR96" s="2"/>
      <c r="AS96" s="2"/>
      <c r="AT96" s="2"/>
    </row>
    <row r="97" spans="1:46" s="595" customFormat="1" ht="13.5" thickBot="1">
      <c r="A97" s="583"/>
      <c r="B97" s="584" t="s">
        <v>99</v>
      </c>
      <c r="C97" s="585" t="s">
        <v>21</v>
      </c>
      <c r="D97" s="586">
        <f t="shared" si="2"/>
        <v>3383.518</v>
      </c>
      <c r="E97" s="587"/>
      <c r="F97" s="587"/>
      <c r="G97" s="587"/>
      <c r="H97" s="587"/>
      <c r="I97" s="587"/>
      <c r="J97" s="587"/>
      <c r="K97" s="587"/>
      <c r="L97" s="587"/>
      <c r="M97" s="585"/>
      <c r="N97" s="587">
        <f>N86+N69+N50+N42+N24+N11</f>
        <v>3383.518</v>
      </c>
      <c r="O97" s="588">
        <f>O86+O69+O50+O42+O24+O11</f>
        <v>0</v>
      </c>
      <c r="P97" s="587">
        <f>P86+P69+P50+P42+P24+P11</f>
        <v>3383.518</v>
      </c>
      <c r="Q97" s="589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1"/>
      <c r="AD97" s="591"/>
      <c r="AE97" s="487"/>
      <c r="AF97" s="487"/>
      <c r="AG97" s="592"/>
      <c r="AH97" s="593"/>
      <c r="AI97" s="19"/>
      <c r="AJ97" s="19"/>
      <c r="AK97" s="19"/>
      <c r="AL97" s="593"/>
      <c r="AM97" s="593"/>
      <c r="AN97" s="19"/>
      <c r="AO97" s="593"/>
      <c r="AP97" s="593"/>
      <c r="AQ97" s="19"/>
      <c r="AR97" s="594"/>
      <c r="AS97" s="594"/>
      <c r="AT97" s="594"/>
    </row>
    <row r="98" spans="1:46">
      <c r="A98" s="4"/>
      <c r="C98" s="2"/>
      <c r="J98" s="7"/>
      <c r="K98" s="7"/>
      <c r="L98" s="7"/>
      <c r="O98" s="7"/>
      <c r="AD98" s="2"/>
      <c r="AH98" s="593"/>
      <c r="AI98" s="19"/>
      <c r="AJ98" s="19"/>
      <c r="AK98" s="19"/>
      <c r="AL98" s="593"/>
      <c r="AM98" s="593"/>
      <c r="AN98" s="19"/>
      <c r="AO98" s="593"/>
      <c r="AP98" s="593"/>
      <c r="AQ98" s="19"/>
      <c r="AR98" s="594"/>
      <c r="AS98" s="594"/>
      <c r="AT98" s="594"/>
    </row>
    <row r="99" spans="1:46">
      <c r="A99" s="4"/>
      <c r="C99" s="2"/>
      <c r="D99" s="2"/>
      <c r="J99" s="7"/>
      <c r="K99" s="7"/>
      <c r="L99" s="7"/>
      <c r="O99" s="7"/>
      <c r="AD99" s="2"/>
    </row>
    <row r="100" spans="1:46" ht="15.75">
      <c r="A100" s="4"/>
      <c r="B100" s="323"/>
      <c r="C100" s="2"/>
      <c r="J100" s="7"/>
      <c r="K100" s="7"/>
      <c r="L100" s="7"/>
      <c r="O100" s="7"/>
      <c r="AD100" s="2"/>
    </row>
    <row r="101" spans="1:46">
      <c r="A101" s="4"/>
      <c r="C101" s="2"/>
      <c r="D101" s="2"/>
      <c r="J101" s="7"/>
      <c r="K101" s="7"/>
      <c r="L101" s="7"/>
      <c r="O101" s="7"/>
      <c r="AD101" s="2"/>
    </row>
    <row r="102" spans="1:46">
      <c r="A102" s="4"/>
      <c r="C102" s="2"/>
      <c r="D102" s="2"/>
      <c r="J102" s="7"/>
      <c r="K102" s="7"/>
      <c r="L102" s="7"/>
      <c r="O102" s="7"/>
      <c r="AD102" s="2"/>
    </row>
    <row r="103" spans="1:46">
      <c r="A103" s="4"/>
      <c r="C103" s="2"/>
      <c r="J103" s="7"/>
      <c r="K103" s="7"/>
      <c r="L103" s="7"/>
      <c r="O103" s="7"/>
      <c r="AD103" s="2"/>
    </row>
  </sheetData>
  <mergeCells count="14">
    <mergeCell ref="J7:M7"/>
    <mergeCell ref="N7:P7"/>
    <mergeCell ref="Q7:S7"/>
    <mergeCell ref="T7:V7"/>
    <mergeCell ref="A4:AI4"/>
    <mergeCell ref="A6:A8"/>
    <mergeCell ref="B6:B8"/>
    <mergeCell ref="C6:C8"/>
    <mergeCell ref="D6:D8"/>
    <mergeCell ref="E6:V6"/>
    <mergeCell ref="W6:AA7"/>
    <mergeCell ref="AB6:AD7"/>
    <mergeCell ref="AE6:AG7"/>
    <mergeCell ref="E7:I7"/>
  </mergeCells>
  <pageMargins left="0" right="0" top="0.39370078740157483" bottom="0.39370078740157483" header="0" footer="0"/>
  <pageSetup paperSize="9" scale="49" fitToHeight="6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155"/>
  <sheetViews>
    <sheetView zoomScaleNormal="100" workbookViewId="0">
      <selection activeCell="K9" sqref="K9:M9"/>
    </sheetView>
  </sheetViews>
  <sheetFormatPr defaultColWidth="8.85546875" defaultRowHeight="15"/>
  <cols>
    <col min="1" max="1" width="6.28515625" style="336" customWidth="1"/>
    <col min="2" max="2" width="45.85546875" style="336" customWidth="1"/>
    <col min="3" max="3" width="10.42578125" style="336" customWidth="1"/>
    <col min="4" max="4" width="11.42578125" style="336" hidden="1" customWidth="1"/>
    <col min="5" max="5" width="8.42578125" style="336" hidden="1" customWidth="1"/>
    <col min="6" max="6" width="7" style="336" hidden="1" customWidth="1"/>
    <col min="7" max="7" width="7.28515625" style="336" hidden="1" customWidth="1"/>
    <col min="8" max="8" width="9.85546875" style="336" hidden="1" customWidth="1"/>
    <col min="9" max="9" width="9.7109375" style="336" hidden="1" customWidth="1"/>
    <col min="10" max="10" width="8.7109375" style="336" hidden="1" customWidth="1"/>
    <col min="11" max="11" width="12" style="336" customWidth="1"/>
    <col min="12" max="12" width="7.7109375" style="336" customWidth="1"/>
    <col min="13" max="13" width="12.85546875" style="336" customWidth="1"/>
    <col min="14" max="17" width="8.85546875" style="336" hidden="1" customWidth="1"/>
    <col min="18" max="19" width="8" style="336" hidden="1" customWidth="1"/>
    <col min="20" max="20" width="7.28515625" style="336" hidden="1" customWidth="1"/>
    <col min="21" max="22" width="8.85546875" style="336" hidden="1" customWidth="1"/>
    <col min="23" max="23" width="8" style="336" hidden="1" customWidth="1"/>
    <col min="24" max="24" width="7.7109375" style="336" hidden="1" customWidth="1"/>
    <col min="25" max="25" width="9.28515625" style="336" bestFit="1" customWidth="1"/>
    <col min="26" max="27" width="10.42578125" style="336" bestFit="1" customWidth="1"/>
    <col min="28" max="28" width="8.85546875" style="336"/>
    <col min="29" max="29" width="9.85546875" style="336" customWidth="1"/>
    <col min="30" max="16384" width="8.85546875" style="336"/>
  </cols>
  <sheetData>
    <row r="1" spans="1:32" ht="15.75">
      <c r="A1" s="323"/>
      <c r="B1" s="2"/>
      <c r="C1" s="2"/>
      <c r="D1" s="3"/>
      <c r="E1" s="3"/>
      <c r="F1" s="4"/>
      <c r="G1" s="4"/>
      <c r="H1" s="4"/>
      <c r="I1" s="5"/>
      <c r="J1" s="4"/>
      <c r="K1" s="3"/>
      <c r="L1" s="4"/>
      <c r="M1" s="3"/>
      <c r="N1" s="4"/>
      <c r="O1" s="2"/>
      <c r="P1" s="2"/>
      <c r="Q1" s="4"/>
      <c r="R1" s="2"/>
      <c r="S1" s="1" t="s">
        <v>158</v>
      </c>
      <c r="T1" s="2"/>
      <c r="U1" s="2"/>
      <c r="V1" s="2"/>
      <c r="W1" s="2"/>
      <c r="X1" s="2"/>
      <c r="AB1" s="610" t="s">
        <v>262</v>
      </c>
    </row>
    <row r="2" spans="1:32" ht="15.75">
      <c r="A2" s="323"/>
      <c r="B2" s="2"/>
      <c r="C2" s="2"/>
      <c r="D2" s="3"/>
      <c r="E2" s="3"/>
      <c r="F2" s="4"/>
      <c r="G2" s="337"/>
      <c r="H2" s="337"/>
      <c r="I2" s="338"/>
      <c r="J2" s="337"/>
      <c r="K2" s="3"/>
      <c r="L2" s="339"/>
      <c r="M2" s="339" t="s">
        <v>160</v>
      </c>
      <c r="N2" s="340"/>
      <c r="O2" s="340"/>
      <c r="P2" s="340"/>
      <c r="Q2" s="4"/>
      <c r="R2" s="2"/>
      <c r="S2" s="1" t="s">
        <v>159</v>
      </c>
      <c r="T2" s="2"/>
      <c r="U2" s="2"/>
      <c r="V2" s="2"/>
      <c r="W2" s="2"/>
      <c r="X2" s="2"/>
      <c r="AA2" s="323" t="s">
        <v>280</v>
      </c>
    </row>
    <row r="3" spans="1:32" ht="15.75" customHeight="1">
      <c r="A3" s="323"/>
      <c r="B3" s="2"/>
      <c r="C3" s="2"/>
      <c r="D3" s="3"/>
      <c r="E3" s="3"/>
      <c r="F3" s="4"/>
      <c r="G3" s="4"/>
      <c r="H3" s="4"/>
      <c r="I3" s="5"/>
      <c r="J3" s="4"/>
      <c r="K3" s="3"/>
      <c r="L3" s="4"/>
      <c r="M3" s="3"/>
      <c r="N3" s="340"/>
      <c r="O3" s="7"/>
      <c r="P3" s="4"/>
      <c r="Q3" s="4"/>
      <c r="R3" s="2"/>
      <c r="S3" s="1" t="s">
        <v>263</v>
      </c>
      <c r="T3" s="2"/>
      <c r="U3" s="2"/>
      <c r="V3" s="2"/>
      <c r="W3" s="2"/>
      <c r="X3" s="2"/>
      <c r="AA3" s="323" t="s">
        <v>281</v>
      </c>
    </row>
    <row r="4" spans="1:32" ht="18" customHeight="1">
      <c r="A4" s="610"/>
      <c r="B4" s="2"/>
      <c r="C4" s="2"/>
      <c r="D4" s="3"/>
      <c r="E4" s="3"/>
      <c r="F4" s="4"/>
      <c r="G4" s="4"/>
      <c r="H4" s="4"/>
      <c r="I4" s="5"/>
      <c r="J4" s="4"/>
      <c r="K4" s="3"/>
      <c r="L4" s="4"/>
      <c r="M4" s="3"/>
      <c r="N4" s="2"/>
      <c r="O4" s="4"/>
      <c r="P4" s="4"/>
      <c r="Q4" s="4"/>
      <c r="R4" s="2"/>
      <c r="S4" s="1" t="s">
        <v>264</v>
      </c>
      <c r="T4" s="2"/>
      <c r="U4" s="2"/>
      <c r="V4" s="2"/>
      <c r="W4" s="2"/>
      <c r="X4" s="2"/>
      <c r="AA4" s="610" t="s">
        <v>265</v>
      </c>
    </row>
    <row r="5" spans="1:32">
      <c r="A5" s="1"/>
      <c r="B5" s="2"/>
      <c r="C5" s="2"/>
      <c r="D5" s="3"/>
      <c r="E5" s="3"/>
      <c r="F5" s="4"/>
      <c r="G5" s="4"/>
      <c r="H5" s="4"/>
      <c r="I5" s="5"/>
      <c r="J5" s="4"/>
      <c r="K5" s="3"/>
      <c r="L5" s="4"/>
      <c r="M5" s="4"/>
      <c r="N5" s="4"/>
      <c r="O5" s="4"/>
      <c r="P5" s="3"/>
      <c r="Q5" s="4"/>
      <c r="R5" s="3"/>
      <c r="S5" s="3"/>
      <c r="T5" s="4"/>
      <c r="U5" s="3"/>
      <c r="V5" s="3"/>
      <c r="W5" s="3"/>
      <c r="X5" s="3"/>
    </row>
    <row r="6" spans="1:32" ht="18.75">
      <c r="A6" s="803" t="s">
        <v>162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</row>
    <row r="7" spans="1:32" ht="15.75" thickBot="1">
      <c r="A7" s="1"/>
      <c r="B7" s="2"/>
      <c r="C7" s="2"/>
      <c r="D7" s="3"/>
      <c r="E7" s="3"/>
      <c r="F7" s="4"/>
      <c r="G7" s="4"/>
      <c r="H7" s="4"/>
      <c r="I7" s="5"/>
      <c r="J7" s="4"/>
      <c r="K7" s="3"/>
      <c r="L7" s="4"/>
      <c r="M7" s="4"/>
      <c r="N7" s="4"/>
      <c r="O7" s="4"/>
      <c r="P7" s="3"/>
      <c r="Q7" s="4"/>
      <c r="R7" s="6"/>
      <c r="S7" s="6"/>
      <c r="T7" s="4"/>
      <c r="U7" s="6"/>
      <c r="V7" s="7"/>
      <c r="W7" s="6" t="s">
        <v>0</v>
      </c>
      <c r="X7" s="6"/>
    </row>
    <row r="8" spans="1:32" ht="48" customHeight="1">
      <c r="A8" s="697" t="s">
        <v>1</v>
      </c>
      <c r="B8" s="699" t="s">
        <v>2</v>
      </c>
      <c r="C8" s="699" t="s">
        <v>3</v>
      </c>
      <c r="D8" s="805" t="s">
        <v>4</v>
      </c>
      <c r="E8" s="807" t="s">
        <v>5</v>
      </c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706" t="s">
        <v>6</v>
      </c>
      <c r="S8" s="706"/>
      <c r="T8" s="706"/>
      <c r="U8" s="705" t="s">
        <v>7</v>
      </c>
      <c r="V8" s="706"/>
      <c r="W8" s="705" t="s">
        <v>8</v>
      </c>
      <c r="X8" s="706"/>
      <c r="Y8" s="809" t="s">
        <v>266</v>
      </c>
      <c r="Z8" s="809"/>
      <c r="AA8" s="809"/>
      <c r="AB8" s="809"/>
      <c r="AC8" s="809"/>
      <c r="AD8" s="809"/>
      <c r="AE8" s="809"/>
      <c r="AF8" s="810"/>
    </row>
    <row r="9" spans="1:32" ht="145.5" customHeight="1" thickBot="1">
      <c r="A9" s="698"/>
      <c r="B9" s="700"/>
      <c r="C9" s="700"/>
      <c r="D9" s="806"/>
      <c r="E9" s="813" t="s">
        <v>9</v>
      </c>
      <c r="F9" s="801"/>
      <c r="G9" s="801"/>
      <c r="H9" s="801" t="s">
        <v>10</v>
      </c>
      <c r="I9" s="801"/>
      <c r="J9" s="801"/>
      <c r="K9" s="801" t="s">
        <v>11</v>
      </c>
      <c r="L9" s="801"/>
      <c r="M9" s="801"/>
      <c r="N9" s="801" t="s">
        <v>12</v>
      </c>
      <c r="O9" s="802"/>
      <c r="P9" s="801" t="s">
        <v>13</v>
      </c>
      <c r="Q9" s="801"/>
      <c r="R9" s="708"/>
      <c r="S9" s="708"/>
      <c r="T9" s="708"/>
      <c r="U9" s="707"/>
      <c r="V9" s="708"/>
      <c r="W9" s="707"/>
      <c r="X9" s="708"/>
      <c r="Y9" s="612" t="s">
        <v>267</v>
      </c>
      <c r="Z9" s="612" t="s">
        <v>268</v>
      </c>
      <c r="AA9" s="612" t="s">
        <v>269</v>
      </c>
      <c r="AB9" s="612" t="s">
        <v>270</v>
      </c>
      <c r="AC9" s="612" t="s">
        <v>271</v>
      </c>
      <c r="AD9" s="612" t="s">
        <v>156</v>
      </c>
      <c r="AE9" s="612" t="s">
        <v>163</v>
      </c>
      <c r="AF9" s="613" t="s">
        <v>157</v>
      </c>
    </row>
    <row r="10" spans="1:32" ht="16.899999999999999" customHeight="1" thickBot="1">
      <c r="A10" s="698"/>
      <c r="B10" s="700"/>
      <c r="C10" s="700"/>
      <c r="D10" s="702"/>
      <c r="E10" s="614" t="s">
        <v>14</v>
      </c>
      <c r="F10" s="604" t="s">
        <v>15</v>
      </c>
      <c r="G10" s="604" t="s">
        <v>16</v>
      </c>
      <c r="H10" s="614" t="s">
        <v>14</v>
      </c>
      <c r="I10" s="615" t="s">
        <v>15</v>
      </c>
      <c r="J10" s="604" t="s">
        <v>16</v>
      </c>
      <c r="K10" s="614" t="s">
        <v>14</v>
      </c>
      <c r="L10" s="604" t="s">
        <v>15</v>
      </c>
      <c r="M10" s="604" t="s">
        <v>16</v>
      </c>
      <c r="N10" s="614" t="s">
        <v>4</v>
      </c>
      <c r="O10" s="604" t="s">
        <v>16</v>
      </c>
      <c r="P10" s="614" t="s">
        <v>4</v>
      </c>
      <c r="Q10" s="616" t="s">
        <v>17</v>
      </c>
      <c r="R10" s="614" t="s">
        <v>4</v>
      </c>
      <c r="S10" s="604" t="s">
        <v>15</v>
      </c>
      <c r="T10" s="604" t="s">
        <v>16</v>
      </c>
      <c r="U10" s="614" t="s">
        <v>4</v>
      </c>
      <c r="V10" s="617" t="s">
        <v>18</v>
      </c>
      <c r="W10" s="614" t="s">
        <v>4</v>
      </c>
      <c r="X10" s="618" t="s">
        <v>18</v>
      </c>
      <c r="Y10" s="341"/>
      <c r="Z10" s="341"/>
      <c r="AA10" s="341"/>
      <c r="AB10" s="341"/>
      <c r="AC10" s="341"/>
      <c r="AD10" s="341"/>
      <c r="AE10" s="341"/>
      <c r="AF10" s="341"/>
    </row>
    <row r="11" spans="1:32" ht="21.95" customHeight="1" thickBot="1">
      <c r="A11" s="8" t="s">
        <v>19</v>
      </c>
      <c r="B11" s="9" t="s">
        <v>20</v>
      </c>
      <c r="C11" s="10" t="s">
        <v>21</v>
      </c>
      <c r="D11" s="11">
        <f>K11</f>
        <v>4344.7480000000005</v>
      </c>
      <c r="E11" s="11"/>
      <c r="F11" s="11"/>
      <c r="G11" s="11"/>
      <c r="H11" s="342"/>
      <c r="I11" s="343"/>
      <c r="J11" s="342"/>
      <c r="K11" s="344">
        <f>M11</f>
        <v>4344.7480000000005</v>
      </c>
      <c r="L11" s="12"/>
      <c r="M11" s="342">
        <f>M14+M21+M32+M34+M37+M39+M41+M43+M45+M47+M49+M51+M53+M55+M57+M59</f>
        <v>4344.7480000000005</v>
      </c>
      <c r="N11" s="342" t="e">
        <f>N14+N21+N32+N34+N37+N39+N41+N43+N45+N47+N49+N51+N53+N55+N57+#REF!+#REF!+N59+#REF!+#REF!+#REF!</f>
        <v>#REF!</v>
      </c>
      <c r="O11" s="342" t="e">
        <f>O14+O21+O32+O34+O37+O39+O41+O43+O45+O47+O49+O51+O53+O55+O57+#REF!+#REF!+O59+#REF!+#REF!+#REF!</f>
        <v>#REF!</v>
      </c>
      <c r="P11" s="342" t="e">
        <f>P14+P21+P32+P34+P37+P39+P41+P43+P45+P47+P49+P51+P53+P55+P57+#REF!+#REF!+P59+#REF!+#REF!+#REF!</f>
        <v>#REF!</v>
      </c>
      <c r="Q11" s="342" t="e">
        <f>Q14+Q21+Q32+Q34+Q37+Q39+Q41+Q43+Q45+Q47+Q49+Q51+Q53+Q55+Q57+#REF!+#REF!+Q59+#REF!+#REF!+#REF!</f>
        <v>#REF!</v>
      </c>
      <c r="R11" s="342" t="e">
        <f>R14+R21+R32+R34+R37+R39+R41+R43+R45+R47+R49+R51+R53+R55+R57+#REF!+#REF!+R59+#REF!+#REF!+#REF!</f>
        <v>#REF!</v>
      </c>
      <c r="S11" s="342" t="e">
        <f>S14+S21+S32+S34+S37+S39+S41+S43+S45+S47+S49+S51+S53+S55+S57+#REF!+#REF!+S59+#REF!+#REF!+#REF!</f>
        <v>#REF!</v>
      </c>
      <c r="T11" s="342" t="e">
        <f>T14+T21+T32+T34+T37+T39+T41+T43+T45+T47+T49+T51+T53+T55+T57+#REF!+#REF!+T59+#REF!+#REF!+#REF!</f>
        <v>#REF!</v>
      </c>
      <c r="U11" s="342" t="e">
        <f>U14+U21+U32+U34+U37+U39+U41+U43+U45+U47+U49+U51+U53+U55+U57+#REF!+#REF!+U59+#REF!+#REF!+#REF!</f>
        <v>#REF!</v>
      </c>
      <c r="V11" s="342" t="e">
        <f>V14+V21+V32+V34+V37+V39+V41+V43+V45+V47+V49+V51+V53+V55+V57+#REF!+#REF!+V59+#REF!+#REF!+#REF!</f>
        <v>#REF!</v>
      </c>
      <c r="W11" s="342" t="e">
        <f>W14+W21+W32+W34+W37+W39+W41+W43+W45+W47+W49+W51+W53+W55+W57+#REF!+#REF!+W59+#REF!+#REF!+#REF!</f>
        <v>#REF!</v>
      </c>
      <c r="X11" s="342" t="e">
        <f>X14+X21+X32+X34+X37+X39+X41+X43+X45+X47+X49+X51+X53+X55+X57+#REF!+#REF!+X59+#REF!+#REF!+#REF!</f>
        <v>#REF!</v>
      </c>
      <c r="Y11" s="342">
        <f t="shared" ref="Y11:AF11" si="0">Y14+Y21+Y32+Y34+Y37+Y39+Y41+Y43+Y45+Y47+Y49+Y51+Y53+Y55+Y57+Y59</f>
        <v>392.43100000000004</v>
      </c>
      <c r="Z11" s="342">
        <f t="shared" si="0"/>
        <v>897.55899999999997</v>
      </c>
      <c r="AA11" s="342">
        <f t="shared" si="0"/>
        <v>483.529</v>
      </c>
      <c r="AB11" s="342">
        <f t="shared" si="0"/>
        <v>630.16700000000003</v>
      </c>
      <c r="AC11" s="342">
        <f t="shared" si="0"/>
        <v>985.3119999999999</v>
      </c>
      <c r="AD11" s="342">
        <f t="shared" si="0"/>
        <v>384.96300000000002</v>
      </c>
      <c r="AE11" s="342">
        <f t="shared" si="0"/>
        <v>402.43299999999999</v>
      </c>
      <c r="AF11" s="342">
        <f t="shared" si="0"/>
        <v>168.35399999999998</v>
      </c>
    </row>
    <row r="12" spans="1:32" s="16" customFormat="1" ht="21.95" customHeight="1">
      <c r="A12" s="709">
        <v>1</v>
      </c>
      <c r="B12" s="603" t="s">
        <v>22</v>
      </c>
      <c r="C12" s="13" t="s">
        <v>23</v>
      </c>
      <c r="D12" s="14">
        <f>K12</f>
        <v>3</v>
      </c>
      <c r="E12" s="15"/>
      <c r="F12" s="15"/>
      <c r="G12" s="15"/>
      <c r="H12" s="414"/>
      <c r="I12" s="619"/>
      <c r="J12" s="15"/>
      <c r="K12" s="14">
        <f>M12</f>
        <v>3</v>
      </c>
      <c r="L12" s="15"/>
      <c r="M12" s="386">
        <f>'[1]Приложение 2'!P12</f>
        <v>3</v>
      </c>
      <c r="N12" s="386">
        <f>'[1]Приложение 2'!Q12</f>
        <v>0</v>
      </c>
      <c r="O12" s="386">
        <f>'[1]Приложение 2'!R12</f>
        <v>0</v>
      </c>
      <c r="P12" s="386">
        <f>'[1]Приложение 2'!S12</f>
        <v>0</v>
      </c>
      <c r="Q12" s="386">
        <f>'[1]Приложение 2'!T12</f>
        <v>0</v>
      </c>
      <c r="R12" s="386">
        <f>'[1]Приложение 2'!U12</f>
        <v>0</v>
      </c>
      <c r="S12" s="386">
        <f>'[1]Приложение 2'!V12</f>
        <v>0</v>
      </c>
      <c r="T12" s="386">
        <f>'[1]Приложение 2'!W12</f>
        <v>0</v>
      </c>
      <c r="U12" s="386">
        <f>'[1]Приложение 2'!X12</f>
        <v>0</v>
      </c>
      <c r="V12" s="386">
        <f>'[1]Приложение 2'!Y12</f>
        <v>0</v>
      </c>
      <c r="W12" s="386">
        <f>'[1]Приложение 2'!Z12</f>
        <v>0</v>
      </c>
      <c r="X12" s="386">
        <f>'[1]Приложение 2'!AA12</f>
        <v>0</v>
      </c>
      <c r="Y12" s="386">
        <v>1</v>
      </c>
      <c r="Z12" s="386">
        <v>1</v>
      </c>
      <c r="AA12" s="386">
        <v>1</v>
      </c>
      <c r="AB12" s="386">
        <f>'[1]Приложение 2'!AE12</f>
        <v>0</v>
      </c>
      <c r="AC12" s="386">
        <f>'[1]Приложение 2'!AF12</f>
        <v>0</v>
      </c>
      <c r="AD12" s="386">
        <f>'[1]Приложение 2'!AG12</f>
        <v>0</v>
      </c>
      <c r="AE12" s="386">
        <f>'[1]Приложение 2'!AH12</f>
        <v>0</v>
      </c>
      <c r="AF12" s="620">
        <f>'[1]Приложение 2'!AI12</f>
        <v>0</v>
      </c>
    </row>
    <row r="13" spans="1:32" s="19" customFormat="1" ht="21.95" customHeight="1">
      <c r="A13" s="710"/>
      <c r="B13" s="602"/>
      <c r="C13" s="17" t="s">
        <v>24</v>
      </c>
      <c r="D13" s="327">
        <f>K13</f>
        <v>0.05</v>
      </c>
      <c r="E13" s="327"/>
      <c r="F13" s="327"/>
      <c r="G13" s="327"/>
      <c r="H13" s="347"/>
      <c r="I13" s="348"/>
      <c r="J13" s="327"/>
      <c r="K13" s="334">
        <f t="shared" ref="K13:K76" si="1">M13</f>
        <v>0.05</v>
      </c>
      <c r="L13" s="18"/>
      <c r="M13" s="349">
        <f t="shared" ref="M13:AF14" si="2">M15+M17</f>
        <v>0.05</v>
      </c>
      <c r="N13" s="349">
        <f t="shared" si="2"/>
        <v>0</v>
      </c>
      <c r="O13" s="349">
        <f t="shared" si="2"/>
        <v>0</v>
      </c>
      <c r="P13" s="349">
        <f t="shared" si="2"/>
        <v>0</v>
      </c>
      <c r="Q13" s="349">
        <f t="shared" si="2"/>
        <v>0</v>
      </c>
      <c r="R13" s="349">
        <f t="shared" si="2"/>
        <v>0</v>
      </c>
      <c r="S13" s="349">
        <f t="shared" si="2"/>
        <v>0</v>
      </c>
      <c r="T13" s="349">
        <f t="shared" si="2"/>
        <v>0</v>
      </c>
      <c r="U13" s="349">
        <f t="shared" si="2"/>
        <v>0</v>
      </c>
      <c r="V13" s="349">
        <f t="shared" si="2"/>
        <v>0</v>
      </c>
      <c r="W13" s="349">
        <f t="shared" si="2"/>
        <v>0</v>
      </c>
      <c r="X13" s="349">
        <f t="shared" si="2"/>
        <v>0</v>
      </c>
      <c r="Y13" s="349">
        <f t="shared" si="2"/>
        <v>1.2E-2</v>
      </c>
      <c r="Z13" s="349">
        <f t="shared" si="2"/>
        <v>2.1999999999999999E-2</v>
      </c>
      <c r="AA13" s="349">
        <f t="shared" si="2"/>
        <v>1.6E-2</v>
      </c>
      <c r="AB13" s="349">
        <f t="shared" si="2"/>
        <v>0</v>
      </c>
      <c r="AC13" s="349">
        <f t="shared" si="2"/>
        <v>0</v>
      </c>
      <c r="AD13" s="349">
        <f t="shared" si="2"/>
        <v>0</v>
      </c>
      <c r="AE13" s="349">
        <f t="shared" si="2"/>
        <v>0</v>
      </c>
      <c r="AF13" s="621">
        <f t="shared" si="2"/>
        <v>0</v>
      </c>
    </row>
    <row r="14" spans="1:32" s="19" customFormat="1" ht="21.95" customHeight="1">
      <c r="A14" s="711"/>
      <c r="B14" s="20" t="s">
        <v>25</v>
      </c>
      <c r="C14" s="17" t="s">
        <v>21</v>
      </c>
      <c r="D14" s="327">
        <f>K14</f>
        <v>33.11</v>
      </c>
      <c r="E14" s="18"/>
      <c r="F14" s="18"/>
      <c r="G14" s="18"/>
      <c r="H14" s="347"/>
      <c r="I14" s="350"/>
      <c r="J14" s="18"/>
      <c r="K14" s="334">
        <f t="shared" si="1"/>
        <v>33.11</v>
      </c>
      <c r="L14" s="18"/>
      <c r="M14" s="347">
        <f t="shared" si="2"/>
        <v>33.11</v>
      </c>
      <c r="N14" s="347">
        <f t="shared" si="2"/>
        <v>0</v>
      </c>
      <c r="O14" s="347">
        <f t="shared" si="2"/>
        <v>0</v>
      </c>
      <c r="P14" s="347">
        <f t="shared" si="2"/>
        <v>0</v>
      </c>
      <c r="Q14" s="347">
        <f t="shared" si="2"/>
        <v>0</v>
      </c>
      <c r="R14" s="347">
        <f t="shared" si="2"/>
        <v>0</v>
      </c>
      <c r="S14" s="347">
        <f t="shared" si="2"/>
        <v>0</v>
      </c>
      <c r="T14" s="347">
        <f t="shared" si="2"/>
        <v>0</v>
      </c>
      <c r="U14" s="347">
        <f t="shared" si="2"/>
        <v>0</v>
      </c>
      <c r="V14" s="347">
        <f t="shared" si="2"/>
        <v>0</v>
      </c>
      <c r="W14" s="347">
        <f t="shared" si="2"/>
        <v>0</v>
      </c>
      <c r="X14" s="347">
        <f t="shared" si="2"/>
        <v>0</v>
      </c>
      <c r="Y14" s="347">
        <f t="shared" si="2"/>
        <v>7.95</v>
      </c>
      <c r="Z14" s="347">
        <f t="shared" si="2"/>
        <v>14.56</v>
      </c>
      <c r="AA14" s="347">
        <f t="shared" si="2"/>
        <v>10.6</v>
      </c>
      <c r="AB14" s="347">
        <f t="shared" si="2"/>
        <v>0</v>
      </c>
      <c r="AC14" s="347">
        <f t="shared" si="2"/>
        <v>0</v>
      </c>
      <c r="AD14" s="347">
        <f t="shared" si="2"/>
        <v>0</v>
      </c>
      <c r="AE14" s="347">
        <f t="shared" si="2"/>
        <v>0</v>
      </c>
      <c r="AF14" s="622">
        <f t="shared" si="2"/>
        <v>0</v>
      </c>
    </row>
    <row r="15" spans="1:32" s="19" customFormat="1" ht="21.95" hidden="1" customHeight="1">
      <c r="A15" s="724" t="s">
        <v>26</v>
      </c>
      <c r="B15" s="811" t="s">
        <v>27</v>
      </c>
      <c r="C15" s="21" t="s">
        <v>24</v>
      </c>
      <c r="D15" s="22">
        <f>K15</f>
        <v>0</v>
      </c>
      <c r="E15" s="24"/>
      <c r="F15" s="24"/>
      <c r="G15" s="24"/>
      <c r="H15" s="28"/>
      <c r="I15" s="351"/>
      <c r="J15" s="24"/>
      <c r="K15" s="326">
        <f t="shared" si="1"/>
        <v>0</v>
      </c>
      <c r="L15" s="25"/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/>
      <c r="Z15" s="33"/>
      <c r="AA15" s="33"/>
      <c r="AB15" s="33"/>
      <c r="AC15" s="33"/>
      <c r="AD15" s="33"/>
      <c r="AE15" s="33"/>
      <c r="AF15" s="623"/>
    </row>
    <row r="16" spans="1:32" s="19" customFormat="1" ht="21.95" hidden="1" customHeight="1">
      <c r="A16" s="723"/>
      <c r="B16" s="812"/>
      <c r="C16" s="21" t="s">
        <v>21</v>
      </c>
      <c r="D16" s="22">
        <f t="shared" ref="D16:D19" si="3">K16</f>
        <v>0</v>
      </c>
      <c r="E16" s="24"/>
      <c r="F16" s="24"/>
      <c r="G16" s="24"/>
      <c r="H16" s="28"/>
      <c r="I16" s="351"/>
      <c r="J16" s="24"/>
      <c r="K16" s="326">
        <f t="shared" si="1"/>
        <v>0</v>
      </c>
      <c r="L16" s="25"/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/>
      <c r="Z16" s="33"/>
      <c r="AA16" s="33"/>
      <c r="AB16" s="33"/>
      <c r="AC16" s="33"/>
      <c r="AD16" s="33"/>
      <c r="AE16" s="33"/>
      <c r="AF16" s="623"/>
    </row>
    <row r="17" spans="1:32" s="19" customFormat="1" ht="21.95" customHeight="1">
      <c r="A17" s="712" t="s">
        <v>26</v>
      </c>
      <c r="B17" s="713" t="s">
        <v>28</v>
      </c>
      <c r="C17" s="21" t="s">
        <v>24</v>
      </c>
      <c r="D17" s="68">
        <f t="shared" si="3"/>
        <v>0.05</v>
      </c>
      <c r="E17" s="328"/>
      <c r="F17" s="328"/>
      <c r="G17" s="24"/>
      <c r="H17" s="28"/>
      <c r="I17" s="351"/>
      <c r="J17" s="24"/>
      <c r="K17" s="331">
        <f t="shared" si="1"/>
        <v>0.05</v>
      </c>
      <c r="L17" s="25"/>
      <c r="M17" s="352">
        <f>'[1]Приложение 2'!P15</f>
        <v>0.05</v>
      </c>
      <c r="N17" s="352">
        <f>'[1]Приложение 2'!Q15</f>
        <v>0</v>
      </c>
      <c r="O17" s="352">
        <f>'[1]Приложение 2'!R15</f>
        <v>0</v>
      </c>
      <c r="P17" s="352">
        <f>'[1]Приложение 2'!S15</f>
        <v>0</v>
      </c>
      <c r="Q17" s="352">
        <f>'[1]Приложение 2'!T15</f>
        <v>0</v>
      </c>
      <c r="R17" s="352">
        <f>'[1]Приложение 2'!U15</f>
        <v>0</v>
      </c>
      <c r="S17" s="352">
        <f>'[1]Приложение 2'!V15</f>
        <v>0</v>
      </c>
      <c r="T17" s="352">
        <f>'[1]Приложение 2'!W15</f>
        <v>0</v>
      </c>
      <c r="U17" s="352">
        <f>'[1]Приложение 2'!X15</f>
        <v>0</v>
      </c>
      <c r="V17" s="352">
        <f>'[1]Приложение 2'!Y15</f>
        <v>0</v>
      </c>
      <c r="W17" s="352">
        <f>'[1]Приложение 2'!Z15</f>
        <v>0</v>
      </c>
      <c r="X17" s="352">
        <f>'[1]Приложение 2'!AA15</f>
        <v>0</v>
      </c>
      <c r="Y17" s="352">
        <v>1.2E-2</v>
      </c>
      <c r="Z17" s="352">
        <v>2.1999999999999999E-2</v>
      </c>
      <c r="AA17" s="352">
        <v>1.6E-2</v>
      </c>
      <c r="AB17" s="352"/>
      <c r="AC17" s="352"/>
      <c r="AD17" s="352"/>
      <c r="AE17" s="352"/>
      <c r="AF17" s="624"/>
    </row>
    <row r="18" spans="1:32" s="19" customFormat="1" ht="21.95" customHeight="1">
      <c r="A18" s="712"/>
      <c r="B18" s="713"/>
      <c r="C18" s="21" t="s">
        <v>21</v>
      </c>
      <c r="D18" s="68">
        <f t="shared" si="3"/>
        <v>33.11</v>
      </c>
      <c r="E18" s="329"/>
      <c r="F18" s="329"/>
      <c r="G18" s="24"/>
      <c r="H18" s="28"/>
      <c r="I18" s="351"/>
      <c r="J18" s="24"/>
      <c r="K18" s="625">
        <f t="shared" si="1"/>
        <v>33.11</v>
      </c>
      <c r="L18" s="25"/>
      <c r="M18" s="352">
        <f>'[1]Приложение 2'!P16</f>
        <v>33.11</v>
      </c>
      <c r="N18" s="352">
        <f>'[1]Приложение 2'!Q16</f>
        <v>0</v>
      </c>
      <c r="O18" s="352">
        <f>'[1]Приложение 2'!R16</f>
        <v>0</v>
      </c>
      <c r="P18" s="352">
        <f>'[1]Приложение 2'!S16</f>
        <v>0</v>
      </c>
      <c r="Q18" s="352">
        <f>'[1]Приложение 2'!T16</f>
        <v>0</v>
      </c>
      <c r="R18" s="352">
        <f>'[1]Приложение 2'!U16</f>
        <v>0</v>
      </c>
      <c r="S18" s="352">
        <f>'[1]Приложение 2'!V16</f>
        <v>0</v>
      </c>
      <c r="T18" s="352">
        <f>'[1]Приложение 2'!W16</f>
        <v>0</v>
      </c>
      <c r="U18" s="352">
        <f>'[1]Приложение 2'!X16</f>
        <v>0</v>
      </c>
      <c r="V18" s="352">
        <f>'[1]Приложение 2'!Y16</f>
        <v>0</v>
      </c>
      <c r="W18" s="352">
        <f>'[1]Приложение 2'!Z16</f>
        <v>0</v>
      </c>
      <c r="X18" s="352">
        <f>'[1]Приложение 2'!AA16</f>
        <v>0</v>
      </c>
      <c r="Y18" s="352">
        <v>7.95</v>
      </c>
      <c r="Z18" s="352">
        <v>14.56</v>
      </c>
      <c r="AA18" s="352">
        <v>10.6</v>
      </c>
      <c r="AB18" s="352"/>
      <c r="AC18" s="352"/>
      <c r="AD18" s="352"/>
      <c r="AE18" s="352"/>
      <c r="AF18" s="624"/>
    </row>
    <row r="19" spans="1:32" s="19" customFormat="1" ht="21.95" hidden="1" customHeight="1" thickBot="1">
      <c r="A19" s="600" t="s">
        <v>29</v>
      </c>
      <c r="B19" s="601" t="s">
        <v>30</v>
      </c>
      <c r="C19" s="38" t="s">
        <v>21</v>
      </c>
      <c r="D19" s="22">
        <f t="shared" si="3"/>
        <v>0</v>
      </c>
      <c r="E19" s="26"/>
      <c r="F19" s="27"/>
      <c r="G19" s="39"/>
      <c r="H19" s="353"/>
      <c r="I19" s="354"/>
      <c r="J19" s="39"/>
      <c r="K19" s="330">
        <f t="shared" si="1"/>
        <v>0</v>
      </c>
      <c r="L19" s="42"/>
      <c r="M19" s="626">
        <v>0</v>
      </c>
      <c r="N19" s="626">
        <v>0</v>
      </c>
      <c r="O19" s="626">
        <v>0</v>
      </c>
      <c r="P19" s="626">
        <v>0</v>
      </c>
      <c r="Q19" s="626">
        <v>0</v>
      </c>
      <c r="R19" s="626">
        <v>0</v>
      </c>
      <c r="S19" s="626">
        <v>0</v>
      </c>
      <c r="T19" s="626">
        <v>0</v>
      </c>
      <c r="U19" s="626">
        <v>0</v>
      </c>
      <c r="V19" s="626">
        <v>0</v>
      </c>
      <c r="W19" s="626">
        <v>0</v>
      </c>
      <c r="X19" s="626">
        <v>0</v>
      </c>
      <c r="Y19" s="626"/>
      <c r="Z19" s="626"/>
      <c r="AA19" s="626"/>
      <c r="AB19" s="626"/>
      <c r="AC19" s="626"/>
      <c r="AD19" s="626"/>
      <c r="AE19" s="626"/>
      <c r="AF19" s="627"/>
    </row>
    <row r="20" spans="1:32" s="19" customFormat="1" ht="21.95" hidden="1" customHeight="1">
      <c r="A20" s="715" t="s">
        <v>31</v>
      </c>
      <c r="B20" s="717" t="s">
        <v>32</v>
      </c>
      <c r="C20" s="29" t="s">
        <v>23</v>
      </c>
      <c r="D20" s="30">
        <f t="shared" ref="D20:D43" si="4">H20</f>
        <v>0</v>
      </c>
      <c r="E20" s="30"/>
      <c r="F20" s="30"/>
      <c r="G20" s="66"/>
      <c r="H20" s="66"/>
      <c r="I20" s="355"/>
      <c r="J20" s="66"/>
      <c r="K20" s="326">
        <f t="shared" si="1"/>
        <v>0</v>
      </c>
      <c r="L20" s="30"/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28">
        <v>0</v>
      </c>
    </row>
    <row r="21" spans="1:32" s="19" customFormat="1" ht="21.95" hidden="1" customHeight="1">
      <c r="A21" s="716"/>
      <c r="B21" s="718"/>
      <c r="C21" s="32" t="s">
        <v>21</v>
      </c>
      <c r="D21" s="18">
        <f t="shared" si="4"/>
        <v>0</v>
      </c>
      <c r="E21" s="18"/>
      <c r="F21" s="18"/>
      <c r="G21" s="18"/>
      <c r="H21" s="18"/>
      <c r="I21" s="350"/>
      <c r="J21" s="18"/>
      <c r="K21" s="335">
        <f t="shared" si="1"/>
        <v>0</v>
      </c>
      <c r="L21" s="18"/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629">
        <v>0</v>
      </c>
    </row>
    <row r="22" spans="1:32" s="19" customFormat="1" ht="21.95" hidden="1" customHeight="1">
      <c r="A22" s="716" t="s">
        <v>33</v>
      </c>
      <c r="B22" s="722" t="s">
        <v>34</v>
      </c>
      <c r="C22" s="21" t="s">
        <v>35</v>
      </c>
      <c r="D22" s="24">
        <f t="shared" si="4"/>
        <v>0</v>
      </c>
      <c r="E22" s="24"/>
      <c r="F22" s="24"/>
      <c r="G22" s="24"/>
      <c r="H22" s="24"/>
      <c r="I22" s="351"/>
      <c r="J22" s="24"/>
      <c r="K22" s="326">
        <f t="shared" si="1"/>
        <v>0</v>
      </c>
      <c r="L22" s="24"/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/>
      <c r="Z22" s="33"/>
      <c r="AA22" s="33"/>
      <c r="AB22" s="33"/>
      <c r="AC22" s="33"/>
      <c r="AD22" s="33"/>
      <c r="AE22" s="33"/>
      <c r="AF22" s="623"/>
    </row>
    <row r="23" spans="1:32" s="19" customFormat="1" ht="21.95" hidden="1" customHeight="1">
      <c r="A23" s="716"/>
      <c r="B23" s="722"/>
      <c r="C23" s="21" t="s">
        <v>21</v>
      </c>
      <c r="D23" s="24">
        <f t="shared" si="4"/>
        <v>0</v>
      </c>
      <c r="E23" s="24"/>
      <c r="F23" s="24"/>
      <c r="G23" s="24"/>
      <c r="H23" s="24"/>
      <c r="I23" s="351"/>
      <c r="J23" s="24"/>
      <c r="K23" s="326">
        <f t="shared" si="1"/>
        <v>0</v>
      </c>
      <c r="L23" s="24"/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/>
      <c r="Z23" s="33"/>
      <c r="AA23" s="33"/>
      <c r="AB23" s="33"/>
      <c r="AC23" s="33"/>
      <c r="AD23" s="33"/>
      <c r="AE23" s="33"/>
      <c r="AF23" s="623"/>
    </row>
    <row r="24" spans="1:32" s="19" customFormat="1" ht="21.95" hidden="1" customHeight="1">
      <c r="A24" s="716" t="s">
        <v>36</v>
      </c>
      <c r="B24" s="731" t="s">
        <v>37</v>
      </c>
      <c r="C24" s="21" t="s">
        <v>38</v>
      </c>
      <c r="D24" s="24">
        <f t="shared" si="4"/>
        <v>0</v>
      </c>
      <c r="E24" s="22"/>
      <c r="F24" s="22"/>
      <c r="G24" s="24"/>
      <c r="H24" s="22"/>
      <c r="I24" s="351"/>
      <c r="J24" s="24"/>
      <c r="K24" s="326">
        <f t="shared" si="1"/>
        <v>0</v>
      </c>
      <c r="L24" s="24"/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/>
      <c r="Z24" s="23"/>
      <c r="AA24" s="23"/>
      <c r="AB24" s="23"/>
      <c r="AC24" s="23"/>
      <c r="AD24" s="23"/>
      <c r="AE24" s="23"/>
      <c r="AF24" s="630"/>
    </row>
    <row r="25" spans="1:32" s="19" customFormat="1" ht="21.95" hidden="1" customHeight="1">
      <c r="A25" s="716"/>
      <c r="B25" s="731"/>
      <c r="C25" s="21" t="s">
        <v>21</v>
      </c>
      <c r="D25" s="24">
        <f t="shared" si="4"/>
        <v>0</v>
      </c>
      <c r="E25" s="24"/>
      <c r="F25" s="24"/>
      <c r="G25" s="24"/>
      <c r="H25" s="24"/>
      <c r="I25" s="351"/>
      <c r="J25" s="24"/>
      <c r="K25" s="326">
        <f t="shared" si="1"/>
        <v>0</v>
      </c>
      <c r="L25" s="24"/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/>
      <c r="Z25" s="33"/>
      <c r="AA25" s="33"/>
      <c r="AB25" s="33"/>
      <c r="AC25" s="33"/>
      <c r="AD25" s="33"/>
      <c r="AE25" s="33"/>
      <c r="AF25" s="623"/>
    </row>
    <row r="26" spans="1:32" s="19" customFormat="1" ht="21.95" hidden="1" customHeight="1">
      <c r="A26" s="716" t="s">
        <v>39</v>
      </c>
      <c r="B26" s="731" t="s">
        <v>40</v>
      </c>
      <c r="C26" s="21" t="s">
        <v>38</v>
      </c>
      <c r="D26" s="24">
        <f t="shared" si="4"/>
        <v>0</v>
      </c>
      <c r="E26" s="34"/>
      <c r="F26" s="34"/>
      <c r="G26" s="24"/>
      <c r="H26" s="34"/>
      <c r="I26" s="351"/>
      <c r="J26" s="24"/>
      <c r="K26" s="326">
        <f t="shared" si="1"/>
        <v>0</v>
      </c>
      <c r="L26" s="24"/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/>
      <c r="Z26" s="35"/>
      <c r="AA26" s="35"/>
      <c r="AB26" s="35"/>
      <c r="AC26" s="35"/>
      <c r="AD26" s="35"/>
      <c r="AE26" s="35"/>
      <c r="AF26" s="631"/>
    </row>
    <row r="27" spans="1:32" s="19" customFormat="1" ht="21.95" hidden="1" customHeight="1">
      <c r="A27" s="716"/>
      <c r="B27" s="731"/>
      <c r="C27" s="21" t="s">
        <v>21</v>
      </c>
      <c r="D27" s="24">
        <f t="shared" si="4"/>
        <v>0</v>
      </c>
      <c r="E27" s="34"/>
      <c r="F27" s="34"/>
      <c r="G27" s="24"/>
      <c r="H27" s="34"/>
      <c r="I27" s="351"/>
      <c r="J27" s="24"/>
      <c r="K27" s="326">
        <f t="shared" si="1"/>
        <v>0</v>
      </c>
      <c r="L27" s="24"/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/>
      <c r="Z27" s="35"/>
      <c r="AA27" s="35"/>
      <c r="AB27" s="35"/>
      <c r="AC27" s="35"/>
      <c r="AD27" s="35"/>
      <c r="AE27" s="35"/>
      <c r="AF27" s="631"/>
    </row>
    <row r="28" spans="1:32" s="19" customFormat="1" ht="21.95" hidden="1" customHeight="1">
      <c r="A28" s="716" t="s">
        <v>41</v>
      </c>
      <c r="B28" s="722" t="s">
        <v>42</v>
      </c>
      <c r="C28" s="21" t="s">
        <v>43</v>
      </c>
      <c r="D28" s="24">
        <f t="shared" si="4"/>
        <v>0</v>
      </c>
      <c r="E28" s="34"/>
      <c r="F28" s="34"/>
      <c r="G28" s="24"/>
      <c r="H28" s="34"/>
      <c r="I28" s="351"/>
      <c r="J28" s="24"/>
      <c r="K28" s="326">
        <f t="shared" si="1"/>
        <v>0</v>
      </c>
      <c r="L28" s="24"/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/>
      <c r="Z28" s="35"/>
      <c r="AA28" s="35"/>
      <c r="AB28" s="35"/>
      <c r="AC28" s="35"/>
      <c r="AD28" s="35"/>
      <c r="AE28" s="35"/>
      <c r="AF28" s="631"/>
    </row>
    <row r="29" spans="1:32" s="19" customFormat="1" ht="21.95" hidden="1" customHeight="1">
      <c r="A29" s="716"/>
      <c r="B29" s="722"/>
      <c r="C29" s="21" t="s">
        <v>21</v>
      </c>
      <c r="D29" s="24">
        <f t="shared" si="4"/>
        <v>0</v>
      </c>
      <c r="E29" s="24"/>
      <c r="F29" s="24"/>
      <c r="G29" s="24"/>
      <c r="H29" s="24"/>
      <c r="I29" s="351"/>
      <c r="J29" s="24"/>
      <c r="K29" s="326">
        <f t="shared" si="1"/>
        <v>0</v>
      </c>
      <c r="L29" s="24"/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/>
      <c r="Z29" s="33"/>
      <c r="AA29" s="33"/>
      <c r="AB29" s="33"/>
      <c r="AC29" s="33"/>
      <c r="AD29" s="33"/>
      <c r="AE29" s="33"/>
      <c r="AF29" s="623"/>
    </row>
    <row r="30" spans="1:32" s="19" customFormat="1" ht="21.95" hidden="1" customHeight="1" thickBot="1">
      <c r="A30" s="36" t="s">
        <v>44</v>
      </c>
      <c r="B30" s="37" t="s">
        <v>45</v>
      </c>
      <c r="C30" s="38" t="s">
        <v>21</v>
      </c>
      <c r="D30" s="39">
        <f t="shared" si="4"/>
        <v>0</v>
      </c>
      <c r="E30" s="39"/>
      <c r="F30" s="39"/>
      <c r="G30" s="39"/>
      <c r="H30" s="39"/>
      <c r="I30" s="354"/>
      <c r="J30" s="39"/>
      <c r="K30" s="330">
        <f t="shared" si="1"/>
        <v>0</v>
      </c>
      <c r="L30" s="39"/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/>
      <c r="Z30" s="40"/>
      <c r="AA30" s="40"/>
      <c r="AB30" s="40"/>
      <c r="AC30" s="40"/>
      <c r="AD30" s="40"/>
      <c r="AE30" s="40"/>
      <c r="AF30" s="632"/>
    </row>
    <row r="31" spans="1:32" s="19" customFormat="1" ht="21.95" customHeight="1">
      <c r="A31" s="723" t="s">
        <v>103</v>
      </c>
      <c r="B31" s="725" t="s">
        <v>47</v>
      </c>
      <c r="C31" s="43" t="s">
        <v>48</v>
      </c>
      <c r="D31" s="58">
        <f>M31</f>
        <v>0.24000000000000002</v>
      </c>
      <c r="E31" s="58"/>
      <c r="F31" s="58"/>
      <c r="G31" s="46"/>
      <c r="H31" s="58"/>
      <c r="I31" s="355"/>
      <c r="J31" s="46"/>
      <c r="K31" s="331">
        <f>M31</f>
        <v>0.24000000000000002</v>
      </c>
      <c r="L31" s="47"/>
      <c r="M31" s="59">
        <f>'[1]Приложение 2'!N41</f>
        <v>0.24000000000000002</v>
      </c>
      <c r="N31" s="59">
        <f>'[1]Приложение 2'!O41</f>
        <v>0</v>
      </c>
      <c r="O31" s="59">
        <f>'[1]Приложение 2'!P41</f>
        <v>0.24000000000000002</v>
      </c>
      <c r="P31" s="59">
        <f>'[1]Приложение 2'!Q41</f>
        <v>0</v>
      </c>
      <c r="Q31" s="59">
        <f>'[1]Приложение 2'!R41</f>
        <v>0</v>
      </c>
      <c r="R31" s="59">
        <f>'[1]Приложение 2'!S41</f>
        <v>0</v>
      </c>
      <c r="S31" s="59">
        <f>'[1]Приложение 2'!T41</f>
        <v>0</v>
      </c>
      <c r="T31" s="59">
        <f>'[1]Приложение 2'!U41</f>
        <v>0</v>
      </c>
      <c r="U31" s="59">
        <f>'[1]Приложение 2'!V41</f>
        <v>0</v>
      </c>
      <c r="V31" s="59">
        <f>'[1]Приложение 2'!W41</f>
        <v>0</v>
      </c>
      <c r="W31" s="59">
        <f>'[1]Приложение 2'!X41</f>
        <v>0</v>
      </c>
      <c r="X31" s="59">
        <f>'[1]Приложение 2'!Y41</f>
        <v>0</v>
      </c>
      <c r="Y31" s="59"/>
      <c r="Z31" s="59"/>
      <c r="AA31" s="59"/>
      <c r="AB31" s="59"/>
      <c r="AC31" s="59"/>
      <c r="AD31" s="59">
        <v>7.0000000000000007E-2</v>
      </c>
      <c r="AE31" s="59">
        <v>7.0000000000000007E-2</v>
      </c>
      <c r="AF31" s="633">
        <v>0.1</v>
      </c>
    </row>
    <row r="32" spans="1:32" s="19" customFormat="1" ht="21.95" customHeight="1" thickBot="1">
      <c r="A32" s="724"/>
      <c r="B32" s="726"/>
      <c r="C32" s="48" t="s">
        <v>21</v>
      </c>
      <c r="D32" s="60">
        <f t="shared" ref="D32:D41" si="5">K32</f>
        <v>98.668000000000006</v>
      </c>
      <c r="E32" s="60"/>
      <c r="F32" s="60"/>
      <c r="G32" s="60"/>
      <c r="H32" s="60"/>
      <c r="I32" s="354"/>
      <c r="J32" s="51"/>
      <c r="K32" s="634">
        <f>M32</f>
        <v>98.668000000000006</v>
      </c>
      <c r="L32" s="52"/>
      <c r="M32" s="63">
        <f>'[1]Приложение 2'!P42</f>
        <v>98.668000000000006</v>
      </c>
      <c r="N32" s="63">
        <f>'[1]Приложение 2'!Q42</f>
        <v>0</v>
      </c>
      <c r="O32" s="63">
        <f>'[1]Приложение 2'!R42</f>
        <v>0</v>
      </c>
      <c r="P32" s="63">
        <f>'[1]Приложение 2'!S42</f>
        <v>0</v>
      </c>
      <c r="Q32" s="63">
        <f>'[1]Приложение 2'!T42</f>
        <v>0</v>
      </c>
      <c r="R32" s="63">
        <f>'[1]Приложение 2'!U42</f>
        <v>0</v>
      </c>
      <c r="S32" s="63">
        <f>'[1]Приложение 2'!V42</f>
        <v>0</v>
      </c>
      <c r="T32" s="63">
        <f>'[1]Приложение 2'!W42</f>
        <v>0</v>
      </c>
      <c r="U32" s="63">
        <f>'[1]Приложение 2'!X42</f>
        <v>0</v>
      </c>
      <c r="V32" s="63">
        <f>'[1]Приложение 2'!Y42</f>
        <v>0</v>
      </c>
      <c r="W32" s="63">
        <f>'[1]Приложение 2'!Z42</f>
        <v>0</v>
      </c>
      <c r="X32" s="63">
        <f>'[1]Приложение 2'!AA42</f>
        <v>0</v>
      </c>
      <c r="Y32" s="63"/>
      <c r="Z32" s="63"/>
      <c r="AA32" s="63"/>
      <c r="AB32" s="63"/>
      <c r="AC32" s="63"/>
      <c r="AD32" s="63">
        <v>28.777999999999999</v>
      </c>
      <c r="AE32" s="63">
        <v>28.777999999999999</v>
      </c>
      <c r="AF32" s="635">
        <v>41.112000000000002</v>
      </c>
    </row>
    <row r="33" spans="1:32" s="19" customFormat="1" ht="21.95" customHeight="1">
      <c r="A33" s="727" t="s">
        <v>46</v>
      </c>
      <c r="B33" s="729" t="s">
        <v>50</v>
      </c>
      <c r="C33" s="53" t="s">
        <v>24</v>
      </c>
      <c r="D33" s="54">
        <f t="shared" si="5"/>
        <v>0.97000000000000008</v>
      </c>
      <c r="E33" s="54"/>
      <c r="F33" s="54"/>
      <c r="G33" s="54"/>
      <c r="H33" s="54"/>
      <c r="I33" s="356"/>
      <c r="J33" s="54"/>
      <c r="K33" s="625">
        <f t="shared" si="1"/>
        <v>0.97000000000000008</v>
      </c>
      <c r="L33" s="357"/>
      <c r="M33" s="636">
        <f>'[1]Приложение 2'!P49</f>
        <v>0.97000000000000008</v>
      </c>
      <c r="N33" s="636">
        <f>'[1]Приложение 2'!Q49</f>
        <v>0</v>
      </c>
      <c r="O33" s="636">
        <f>'[1]Приложение 2'!R49</f>
        <v>0</v>
      </c>
      <c r="P33" s="636">
        <f>'[1]Приложение 2'!S49</f>
        <v>0</v>
      </c>
      <c r="Q33" s="636">
        <f>'[1]Приложение 2'!T49</f>
        <v>0</v>
      </c>
      <c r="R33" s="636">
        <f>'[1]Приложение 2'!U49</f>
        <v>0</v>
      </c>
      <c r="S33" s="636">
        <f>'[1]Приложение 2'!V49</f>
        <v>0</v>
      </c>
      <c r="T33" s="636">
        <f>'[1]Приложение 2'!W49</f>
        <v>0</v>
      </c>
      <c r="U33" s="636">
        <f>'[1]Приложение 2'!X49</f>
        <v>0</v>
      </c>
      <c r="V33" s="636">
        <f>'[1]Приложение 2'!Y49</f>
        <v>0</v>
      </c>
      <c r="W33" s="636">
        <f>'[1]Приложение 2'!Z49</f>
        <v>0</v>
      </c>
      <c r="X33" s="636">
        <f>'[1]Приложение 2'!AA49</f>
        <v>0</v>
      </c>
      <c r="Y33" s="636">
        <v>0.01</v>
      </c>
      <c r="Z33" s="636">
        <v>1.4999999999999999E-2</v>
      </c>
      <c r="AA33" s="636">
        <v>0.02</v>
      </c>
      <c r="AB33" s="636">
        <v>1.4999999999999999E-2</v>
      </c>
      <c r="AC33" s="636">
        <v>0.28000000000000003</v>
      </c>
      <c r="AD33" s="636">
        <v>0.21</v>
      </c>
      <c r="AE33" s="636">
        <v>0.21</v>
      </c>
      <c r="AF33" s="637">
        <v>0.21</v>
      </c>
    </row>
    <row r="34" spans="1:32" s="19" customFormat="1" ht="21.95" customHeight="1" thickBot="1">
      <c r="A34" s="728"/>
      <c r="B34" s="730"/>
      <c r="C34" s="38" t="s">
        <v>21</v>
      </c>
      <c r="D34" s="57">
        <f t="shared" si="5"/>
        <v>244.39999999999998</v>
      </c>
      <c r="E34" s="39"/>
      <c r="F34" s="39"/>
      <c r="G34" s="39"/>
      <c r="H34" s="57"/>
      <c r="I34" s="354"/>
      <c r="J34" s="39"/>
      <c r="K34" s="634">
        <f t="shared" si="1"/>
        <v>244.39999999999998</v>
      </c>
      <c r="L34" s="42"/>
      <c r="M34" s="63">
        <f>'[1]Приложение 2'!P50</f>
        <v>244.39999999999998</v>
      </c>
      <c r="N34" s="63">
        <f>'[1]Приложение 2'!Q50</f>
        <v>0</v>
      </c>
      <c r="O34" s="63">
        <f>'[1]Приложение 2'!R50</f>
        <v>0</v>
      </c>
      <c r="P34" s="63">
        <f>'[1]Приложение 2'!S50</f>
        <v>0</v>
      </c>
      <c r="Q34" s="63">
        <f>'[1]Приложение 2'!T50</f>
        <v>0</v>
      </c>
      <c r="R34" s="63">
        <f>'[1]Приложение 2'!U50</f>
        <v>0</v>
      </c>
      <c r="S34" s="63">
        <f>'[1]Приложение 2'!V50</f>
        <v>0</v>
      </c>
      <c r="T34" s="63">
        <f>'[1]Приложение 2'!W50</f>
        <v>0</v>
      </c>
      <c r="U34" s="63">
        <f>'[1]Приложение 2'!X50</f>
        <v>0</v>
      </c>
      <c r="V34" s="63">
        <f>'[1]Приложение 2'!Y50</f>
        <v>0</v>
      </c>
      <c r="W34" s="63">
        <f>'[1]Приложение 2'!Z50</f>
        <v>0</v>
      </c>
      <c r="X34" s="63">
        <f>'[1]Приложение 2'!AA50</f>
        <v>0</v>
      </c>
      <c r="Y34" s="63">
        <v>1.3</v>
      </c>
      <c r="Z34" s="63">
        <v>1.95</v>
      </c>
      <c r="AA34" s="63">
        <v>2.6</v>
      </c>
      <c r="AB34" s="63">
        <v>1.95</v>
      </c>
      <c r="AC34" s="63">
        <v>72.8</v>
      </c>
      <c r="AD34" s="63">
        <v>54.6</v>
      </c>
      <c r="AE34" s="63">
        <v>54.6</v>
      </c>
      <c r="AF34" s="635">
        <v>54.6</v>
      </c>
    </row>
    <row r="35" spans="1:32" s="19" customFormat="1" ht="21.95" customHeight="1">
      <c r="A35" s="723" t="s">
        <v>49</v>
      </c>
      <c r="B35" s="736" t="s">
        <v>52</v>
      </c>
      <c r="C35" s="43" t="s">
        <v>24</v>
      </c>
      <c r="D35" s="58">
        <f t="shared" si="5"/>
        <v>16.02</v>
      </c>
      <c r="E35" s="58"/>
      <c r="F35" s="58"/>
      <c r="G35" s="58"/>
      <c r="H35" s="58"/>
      <c r="I35" s="355"/>
      <c r="J35" s="46"/>
      <c r="K35" s="331">
        <f t="shared" si="1"/>
        <v>16.02</v>
      </c>
      <c r="L35" s="47"/>
      <c r="M35" s="59">
        <v>16.02</v>
      </c>
      <c r="N35" s="59">
        <f>'[1]Приложение 2'!Q67</f>
        <v>0</v>
      </c>
      <c r="O35" s="59">
        <f>'[1]Приложение 2'!R67</f>
        <v>0</v>
      </c>
      <c r="P35" s="59">
        <f>'[1]Приложение 2'!S67</f>
        <v>0</v>
      </c>
      <c r="Q35" s="59">
        <f>'[1]Приложение 2'!T67</f>
        <v>0</v>
      </c>
      <c r="R35" s="59">
        <f>'[1]Приложение 2'!U67</f>
        <v>0</v>
      </c>
      <c r="S35" s="59">
        <f>'[1]Приложение 2'!V67</f>
        <v>0</v>
      </c>
      <c r="T35" s="59">
        <f>'[1]Приложение 2'!W67</f>
        <v>0</v>
      </c>
      <c r="U35" s="59">
        <f>'[1]Приложение 2'!X67</f>
        <v>0</v>
      </c>
      <c r="V35" s="59">
        <f>'[1]Приложение 2'!Y67</f>
        <v>0</v>
      </c>
      <c r="W35" s="59">
        <f>'[1]Приложение 2'!Z67</f>
        <v>0</v>
      </c>
      <c r="X35" s="59">
        <f>'[1]Приложение 2'!AA67</f>
        <v>0</v>
      </c>
      <c r="Y35" s="59">
        <v>1.71</v>
      </c>
      <c r="Z35" s="59">
        <v>4.41</v>
      </c>
      <c r="AA35" s="59">
        <v>2.2000000000000002</v>
      </c>
      <c r="AB35" s="59">
        <v>3.3</v>
      </c>
      <c r="AC35" s="59">
        <v>4.4000000000000004</v>
      </c>
      <c r="AD35" s="59"/>
      <c r="AE35" s="59"/>
      <c r="AF35" s="633"/>
    </row>
    <row r="36" spans="1:32" s="19" customFormat="1" ht="21.95" customHeight="1">
      <c r="A36" s="712"/>
      <c r="B36" s="737"/>
      <c r="C36" s="21" t="s">
        <v>53</v>
      </c>
      <c r="D36" s="22">
        <f t="shared" si="5"/>
        <v>13</v>
      </c>
      <c r="E36" s="34"/>
      <c r="F36" s="34"/>
      <c r="G36" s="24"/>
      <c r="H36" s="34"/>
      <c r="I36" s="351"/>
      <c r="J36" s="24"/>
      <c r="K36" s="326">
        <f t="shared" si="1"/>
        <v>13</v>
      </c>
      <c r="L36" s="25"/>
      <c r="M36" s="45">
        <v>13</v>
      </c>
      <c r="N36" s="45">
        <f>'[1]Приложение 2'!Q68</f>
        <v>0</v>
      </c>
      <c r="O36" s="45">
        <f>'[1]Приложение 2'!R68</f>
        <v>0</v>
      </c>
      <c r="P36" s="45">
        <f>'[1]Приложение 2'!S68</f>
        <v>0</v>
      </c>
      <c r="Q36" s="45">
        <f>'[1]Приложение 2'!T68</f>
        <v>0</v>
      </c>
      <c r="R36" s="45">
        <f>'[1]Приложение 2'!U68</f>
        <v>0</v>
      </c>
      <c r="S36" s="45">
        <f>'[1]Приложение 2'!V68</f>
        <v>0</v>
      </c>
      <c r="T36" s="45">
        <f>'[1]Приложение 2'!W68</f>
        <v>0</v>
      </c>
      <c r="U36" s="45">
        <f>'[1]Приложение 2'!X68</f>
        <v>0</v>
      </c>
      <c r="V36" s="45">
        <f>'[1]Приложение 2'!Y68</f>
        <v>0</v>
      </c>
      <c r="W36" s="45">
        <f>'[1]Приложение 2'!Z68</f>
        <v>0</v>
      </c>
      <c r="X36" s="45">
        <f>'[1]Приложение 2'!AA68</f>
        <v>0</v>
      </c>
      <c r="Y36" s="45">
        <v>1</v>
      </c>
      <c r="Z36" s="45">
        <v>3</v>
      </c>
      <c r="AA36" s="45">
        <v>2</v>
      </c>
      <c r="AB36" s="45">
        <v>3</v>
      </c>
      <c r="AC36" s="45">
        <v>4</v>
      </c>
      <c r="AD36" s="45"/>
      <c r="AE36" s="45"/>
      <c r="AF36" s="638"/>
    </row>
    <row r="37" spans="1:32" s="19" customFormat="1" ht="21.95" customHeight="1" thickBot="1">
      <c r="A37" s="724"/>
      <c r="B37" s="738"/>
      <c r="C37" s="48" t="s">
        <v>21</v>
      </c>
      <c r="D37" s="60">
        <f t="shared" si="5"/>
        <v>2806.71</v>
      </c>
      <c r="E37" s="60"/>
      <c r="F37" s="60"/>
      <c r="G37" s="51"/>
      <c r="H37" s="60"/>
      <c r="I37" s="354"/>
      <c r="J37" s="51"/>
      <c r="K37" s="634">
        <f t="shared" si="1"/>
        <v>2806.71</v>
      </c>
      <c r="L37" s="52"/>
      <c r="M37" s="63">
        <v>2806.71</v>
      </c>
      <c r="N37" s="63">
        <f>'[1]Приложение 2'!Q69</f>
        <v>0</v>
      </c>
      <c r="O37" s="63">
        <f>'[1]Приложение 2'!R69</f>
        <v>0</v>
      </c>
      <c r="P37" s="63">
        <f>'[1]Приложение 2'!S69</f>
        <v>0</v>
      </c>
      <c r="Q37" s="63">
        <f>'[1]Приложение 2'!T69</f>
        <v>0</v>
      </c>
      <c r="R37" s="63">
        <f>'[1]Приложение 2'!U69</f>
        <v>0</v>
      </c>
      <c r="S37" s="63">
        <f>'[1]Приложение 2'!V69</f>
        <v>0</v>
      </c>
      <c r="T37" s="63">
        <f>'[1]Приложение 2'!W69</f>
        <v>0</v>
      </c>
      <c r="U37" s="63">
        <f>'[1]Приложение 2'!X69</f>
        <v>0</v>
      </c>
      <c r="V37" s="63">
        <f>'[1]Приложение 2'!Y69</f>
        <v>0</v>
      </c>
      <c r="W37" s="63">
        <f>'[1]Приложение 2'!Z69</f>
        <v>0</v>
      </c>
      <c r="X37" s="63">
        <f>'[1]Приложение 2'!AA69</f>
        <v>0</v>
      </c>
      <c r="Y37" s="63">
        <v>301.41000000000003</v>
      </c>
      <c r="Z37" s="63">
        <v>760.2</v>
      </c>
      <c r="AA37" s="63">
        <v>380.1</v>
      </c>
      <c r="AB37" s="63">
        <v>585</v>
      </c>
      <c r="AC37" s="63">
        <v>780</v>
      </c>
      <c r="AD37" s="63"/>
      <c r="AE37" s="63"/>
      <c r="AF37" s="635"/>
    </row>
    <row r="38" spans="1:32" s="19" customFormat="1" ht="21.95" customHeight="1">
      <c r="A38" s="727" t="s">
        <v>51</v>
      </c>
      <c r="B38" s="739" t="s">
        <v>55</v>
      </c>
      <c r="C38" s="53" t="s">
        <v>24</v>
      </c>
      <c r="D38" s="54">
        <f t="shared" si="5"/>
        <v>8.4000000000000005E-2</v>
      </c>
      <c r="E38" s="56"/>
      <c r="F38" s="56"/>
      <c r="G38" s="56"/>
      <c r="H38" s="56"/>
      <c r="I38" s="639"/>
      <c r="J38" s="56"/>
      <c r="K38" s="640">
        <f>M38</f>
        <v>8.4000000000000005E-2</v>
      </c>
      <c r="L38" s="13"/>
      <c r="M38" s="62">
        <f>Y38+AA38+AD38+AE38</f>
        <v>8.4000000000000005E-2</v>
      </c>
      <c r="N38" s="89">
        <v>3.3000000000000002E-2</v>
      </c>
      <c r="O38" s="89">
        <v>3.3000000000000002E-2</v>
      </c>
      <c r="P38" s="89">
        <v>3.3000000000000002E-2</v>
      </c>
      <c r="Q38" s="89">
        <v>3.3000000000000002E-2</v>
      </c>
      <c r="R38" s="89">
        <v>3.3000000000000002E-2</v>
      </c>
      <c r="S38" s="89">
        <v>3.3000000000000002E-2</v>
      </c>
      <c r="T38" s="89">
        <v>3.3000000000000002E-2</v>
      </c>
      <c r="U38" s="89">
        <v>3.3000000000000002E-2</v>
      </c>
      <c r="V38" s="89">
        <v>3.3000000000000002E-2</v>
      </c>
      <c r="W38" s="89">
        <v>3.3000000000000002E-2</v>
      </c>
      <c r="X38" s="89">
        <v>3.3000000000000002E-2</v>
      </c>
      <c r="Y38" s="62">
        <v>2.1000000000000001E-2</v>
      </c>
      <c r="Z38" s="62"/>
      <c r="AA38" s="62">
        <v>2.1000000000000001E-2</v>
      </c>
      <c r="AB38" s="89"/>
      <c r="AC38" s="62"/>
      <c r="AD38" s="62">
        <v>2.1000000000000001E-2</v>
      </c>
      <c r="AE38" s="62">
        <v>2.1000000000000001E-2</v>
      </c>
      <c r="AF38" s="641"/>
    </row>
    <row r="39" spans="1:32" s="19" customFormat="1" ht="21.95" customHeight="1" thickBot="1">
      <c r="A39" s="728"/>
      <c r="B39" s="740"/>
      <c r="C39" s="38" t="s">
        <v>21</v>
      </c>
      <c r="D39" s="57">
        <f t="shared" si="5"/>
        <v>28.85</v>
      </c>
      <c r="E39" s="39"/>
      <c r="F39" s="39"/>
      <c r="G39" s="39"/>
      <c r="H39" s="39"/>
      <c r="I39" s="354"/>
      <c r="J39" s="39"/>
      <c r="K39" s="634">
        <f t="shared" si="1"/>
        <v>28.85</v>
      </c>
      <c r="L39" s="42"/>
      <c r="M39" s="63">
        <v>28.85</v>
      </c>
      <c r="N39" s="40">
        <v>4.95</v>
      </c>
      <c r="O39" s="40">
        <v>4.95</v>
      </c>
      <c r="P39" s="40">
        <v>4.95</v>
      </c>
      <c r="Q39" s="40">
        <v>4.95</v>
      </c>
      <c r="R39" s="40">
        <v>4.95</v>
      </c>
      <c r="S39" s="40">
        <v>4.95</v>
      </c>
      <c r="T39" s="40">
        <v>4.95</v>
      </c>
      <c r="U39" s="40">
        <v>4.95</v>
      </c>
      <c r="V39" s="40">
        <v>4.95</v>
      </c>
      <c r="W39" s="40">
        <v>4.95</v>
      </c>
      <c r="X39" s="40">
        <v>4.95</v>
      </c>
      <c r="Y39" s="63">
        <v>7.2119999999999997</v>
      </c>
      <c r="Z39" s="63"/>
      <c r="AA39" s="63">
        <v>7.2119999999999997</v>
      </c>
      <c r="AB39" s="40"/>
      <c r="AC39" s="63"/>
      <c r="AD39" s="63">
        <v>7.2130000000000001</v>
      </c>
      <c r="AE39" s="63">
        <v>7.2130000000000001</v>
      </c>
      <c r="AF39" s="632"/>
    </row>
    <row r="40" spans="1:32" s="19" customFormat="1" ht="21.95" customHeight="1">
      <c r="A40" s="727" t="s">
        <v>54</v>
      </c>
      <c r="B40" s="739" t="s">
        <v>57</v>
      </c>
      <c r="C40" s="53" t="s">
        <v>24</v>
      </c>
      <c r="D40" s="54">
        <f t="shared" si="5"/>
        <v>1.4999999999999999E-2</v>
      </c>
      <c r="E40" s="56"/>
      <c r="F40" s="56"/>
      <c r="G40" s="56"/>
      <c r="H40" s="54"/>
      <c r="I40" s="639"/>
      <c r="J40" s="56"/>
      <c r="K40" s="642">
        <f t="shared" si="1"/>
        <v>1.4999999999999999E-2</v>
      </c>
      <c r="L40" s="13"/>
      <c r="M40" s="62">
        <v>1.4999999999999999E-2</v>
      </c>
      <c r="N40" s="62">
        <v>1.4999999999999999E-2</v>
      </c>
      <c r="O40" s="62">
        <v>1.4999999999999999E-2</v>
      </c>
      <c r="P40" s="62">
        <v>1.4999999999999999E-2</v>
      </c>
      <c r="Q40" s="62">
        <v>1.4999999999999999E-2</v>
      </c>
      <c r="R40" s="62">
        <v>1.4999999999999999E-2</v>
      </c>
      <c r="S40" s="62">
        <v>1.4999999999999999E-2</v>
      </c>
      <c r="T40" s="62">
        <v>1.4999999999999999E-2</v>
      </c>
      <c r="U40" s="62">
        <v>1.4999999999999999E-2</v>
      </c>
      <c r="V40" s="62">
        <v>1.4999999999999999E-2</v>
      </c>
      <c r="W40" s="62">
        <v>1.4999999999999999E-2</v>
      </c>
      <c r="X40" s="62">
        <v>1.4999999999999999E-2</v>
      </c>
      <c r="Y40" s="62"/>
      <c r="Z40" s="62">
        <v>7.0000000000000001E-3</v>
      </c>
      <c r="AA40" s="62">
        <v>8.0000000000000002E-3</v>
      </c>
      <c r="AB40" s="62"/>
      <c r="AC40" s="62"/>
      <c r="AD40" s="62"/>
      <c r="AE40" s="62"/>
      <c r="AF40" s="643"/>
    </row>
    <row r="41" spans="1:32" s="19" customFormat="1" ht="21.95" customHeight="1" thickBot="1">
      <c r="A41" s="728"/>
      <c r="B41" s="740"/>
      <c r="C41" s="38" t="s">
        <v>21</v>
      </c>
      <c r="D41" s="644">
        <f t="shared" si="5"/>
        <v>6.4</v>
      </c>
      <c r="E41" s="39"/>
      <c r="F41" s="39"/>
      <c r="G41" s="39"/>
      <c r="H41" s="57"/>
      <c r="I41" s="354"/>
      <c r="J41" s="39"/>
      <c r="K41" s="634">
        <f t="shared" si="1"/>
        <v>6.4</v>
      </c>
      <c r="L41" s="42"/>
      <c r="M41" s="63">
        <v>6.4</v>
      </c>
      <c r="N41" s="63">
        <v>6.4</v>
      </c>
      <c r="O41" s="63">
        <v>6.4</v>
      </c>
      <c r="P41" s="63">
        <v>6.4</v>
      </c>
      <c r="Q41" s="63">
        <v>6.4</v>
      </c>
      <c r="R41" s="63">
        <v>6.4</v>
      </c>
      <c r="S41" s="63">
        <v>6.4</v>
      </c>
      <c r="T41" s="63">
        <v>6.4</v>
      </c>
      <c r="U41" s="63">
        <v>6.4</v>
      </c>
      <c r="V41" s="63">
        <v>6.4</v>
      </c>
      <c r="W41" s="63">
        <v>6.4</v>
      </c>
      <c r="X41" s="63">
        <v>6.4</v>
      </c>
      <c r="Y41" s="63"/>
      <c r="Z41" s="63">
        <v>2.9870000000000001</v>
      </c>
      <c r="AA41" s="63">
        <v>3.4129999999999998</v>
      </c>
      <c r="AB41" s="63"/>
      <c r="AC41" s="63"/>
      <c r="AD41" s="63"/>
      <c r="AE41" s="63"/>
      <c r="AF41" s="635"/>
    </row>
    <row r="42" spans="1:32" s="19" customFormat="1" ht="21.95" hidden="1" customHeight="1">
      <c r="A42" s="723" t="s">
        <v>56</v>
      </c>
      <c r="B42" s="725" t="s">
        <v>59</v>
      </c>
      <c r="C42" s="43" t="s">
        <v>43</v>
      </c>
      <c r="D42" s="46">
        <f t="shared" si="4"/>
        <v>0</v>
      </c>
      <c r="E42" s="46"/>
      <c r="F42" s="46"/>
      <c r="G42" s="46"/>
      <c r="H42" s="46"/>
      <c r="I42" s="355"/>
      <c r="J42" s="46"/>
      <c r="K42" s="645">
        <f t="shared" si="1"/>
        <v>0</v>
      </c>
      <c r="L42" s="47"/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/>
      <c r="Z42" s="64"/>
      <c r="AA42" s="64"/>
      <c r="AB42" s="64"/>
      <c r="AC42" s="64"/>
      <c r="AD42" s="64"/>
      <c r="AE42" s="64"/>
      <c r="AF42" s="646"/>
    </row>
    <row r="43" spans="1:32" s="19" customFormat="1" ht="21.95" hidden="1" customHeight="1" thickBot="1">
      <c r="A43" s="724"/>
      <c r="B43" s="726"/>
      <c r="C43" s="48" t="s">
        <v>21</v>
      </c>
      <c r="D43" s="49">
        <f t="shared" si="4"/>
        <v>0</v>
      </c>
      <c r="E43" s="49"/>
      <c r="F43" s="49"/>
      <c r="G43" s="49"/>
      <c r="H43" s="49"/>
      <c r="I43" s="354"/>
      <c r="J43" s="51"/>
      <c r="K43" s="647">
        <f t="shared" si="1"/>
        <v>0</v>
      </c>
      <c r="L43" s="52"/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/>
      <c r="Z43" s="50"/>
      <c r="AA43" s="50"/>
      <c r="AB43" s="50"/>
      <c r="AC43" s="50"/>
      <c r="AD43" s="50"/>
      <c r="AE43" s="50"/>
      <c r="AF43" s="648"/>
    </row>
    <row r="44" spans="1:32" s="19" customFormat="1" ht="21.95" hidden="1" customHeight="1">
      <c r="A44" s="727" t="s">
        <v>58</v>
      </c>
      <c r="B44" s="732" t="s">
        <v>61</v>
      </c>
      <c r="C44" s="53" t="s">
        <v>43</v>
      </c>
      <c r="D44" s="56">
        <v>0</v>
      </c>
      <c r="E44" s="30"/>
      <c r="F44" s="30"/>
      <c r="G44" s="56"/>
      <c r="H44" s="30"/>
      <c r="I44" s="355"/>
      <c r="J44" s="56"/>
      <c r="K44" s="645">
        <f t="shared" si="1"/>
        <v>0</v>
      </c>
      <c r="L44" s="13"/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/>
      <c r="Z44" s="31"/>
      <c r="AA44" s="31"/>
      <c r="AB44" s="31"/>
      <c r="AC44" s="31"/>
      <c r="AD44" s="31"/>
      <c r="AE44" s="31"/>
      <c r="AF44" s="649"/>
    </row>
    <row r="45" spans="1:32" s="19" customFormat="1" ht="21.95" hidden="1" customHeight="1" thickBot="1">
      <c r="A45" s="728"/>
      <c r="B45" s="733"/>
      <c r="C45" s="38" t="s">
        <v>21</v>
      </c>
      <c r="D45" s="39">
        <v>0</v>
      </c>
      <c r="E45" s="41"/>
      <c r="F45" s="41"/>
      <c r="G45" s="39"/>
      <c r="H45" s="41"/>
      <c r="I45" s="354"/>
      <c r="J45" s="39"/>
      <c r="K45" s="647">
        <f t="shared" si="1"/>
        <v>0</v>
      </c>
      <c r="L45" s="42"/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/>
      <c r="Z45" s="65"/>
      <c r="AA45" s="65"/>
      <c r="AB45" s="65"/>
      <c r="AC45" s="65"/>
      <c r="AD45" s="65"/>
      <c r="AE45" s="65"/>
      <c r="AF45" s="650"/>
    </row>
    <row r="46" spans="1:32" s="19" customFormat="1" ht="21.95" customHeight="1">
      <c r="A46" s="723" t="s">
        <v>56</v>
      </c>
      <c r="B46" s="734" t="s">
        <v>63</v>
      </c>
      <c r="C46" s="43" t="s">
        <v>48</v>
      </c>
      <c r="D46" s="58">
        <f t="shared" ref="D46:D57" si="6">K46</f>
        <v>0.36199999999999999</v>
      </c>
      <c r="E46" s="46"/>
      <c r="F46" s="46"/>
      <c r="G46" s="46"/>
      <c r="H46" s="46"/>
      <c r="I46" s="355"/>
      <c r="J46" s="46"/>
      <c r="K46" s="625">
        <f>M46</f>
        <v>0.36199999999999999</v>
      </c>
      <c r="L46" s="47"/>
      <c r="M46" s="64">
        <f>AD46+AE46</f>
        <v>0.36199999999999999</v>
      </c>
      <c r="N46" s="64" t="e">
        <f>'[1]Приложение 2'!#REF!</f>
        <v>#REF!</v>
      </c>
      <c r="O46" s="64" t="e">
        <f>'[1]Приложение 2'!#REF!</f>
        <v>#REF!</v>
      </c>
      <c r="P46" s="64" t="e">
        <f>'[1]Приложение 2'!#REF!</f>
        <v>#REF!</v>
      </c>
      <c r="Q46" s="64" t="e">
        <f>'[1]Приложение 2'!#REF!</f>
        <v>#REF!</v>
      </c>
      <c r="R46" s="64" t="e">
        <f>'[1]Приложение 2'!#REF!</f>
        <v>#REF!</v>
      </c>
      <c r="S46" s="64" t="e">
        <f>'[1]Приложение 2'!#REF!</f>
        <v>#REF!</v>
      </c>
      <c r="T46" s="64" t="e">
        <f>'[1]Приложение 2'!#REF!</f>
        <v>#REF!</v>
      </c>
      <c r="U46" s="64" t="e">
        <f>'[1]Приложение 2'!#REF!</f>
        <v>#REF!</v>
      </c>
      <c r="V46" s="64" t="e">
        <f>'[1]Приложение 2'!#REF!</f>
        <v>#REF!</v>
      </c>
      <c r="W46" s="64" t="e">
        <f>'[1]Приложение 2'!#REF!</f>
        <v>#REF!</v>
      </c>
      <c r="X46" s="64" t="e">
        <f>'[1]Приложение 2'!#REF!</f>
        <v>#REF!</v>
      </c>
      <c r="Y46" s="64"/>
      <c r="Z46" s="64"/>
      <c r="AA46" s="64"/>
      <c r="AB46" s="64"/>
      <c r="AC46" s="64"/>
      <c r="AD46" s="64">
        <v>0.18099999999999999</v>
      </c>
      <c r="AE46" s="64">
        <v>0.18099999999999999</v>
      </c>
      <c r="AF46" s="646"/>
    </row>
    <row r="47" spans="1:32" s="19" customFormat="1" ht="21.95" customHeight="1" thickBot="1">
      <c r="A47" s="724"/>
      <c r="B47" s="735"/>
      <c r="C47" s="48" t="s">
        <v>21</v>
      </c>
      <c r="D47" s="60">
        <f t="shared" si="6"/>
        <v>400.94</v>
      </c>
      <c r="E47" s="51"/>
      <c r="F47" s="51"/>
      <c r="G47" s="51"/>
      <c r="H47" s="51"/>
      <c r="I47" s="354"/>
      <c r="J47" s="51"/>
      <c r="K47" s="634">
        <f t="shared" si="1"/>
        <v>400.94</v>
      </c>
      <c r="L47" s="52"/>
      <c r="M47" s="59">
        <f>AD47+AE47</f>
        <v>400.94</v>
      </c>
      <c r="N47" s="59" t="e">
        <f>'[1]Приложение 2'!#REF!</f>
        <v>#REF!</v>
      </c>
      <c r="O47" s="59" t="e">
        <f>'[1]Приложение 2'!#REF!</f>
        <v>#REF!</v>
      </c>
      <c r="P47" s="59" t="e">
        <f>'[1]Приложение 2'!#REF!</f>
        <v>#REF!</v>
      </c>
      <c r="Q47" s="59" t="e">
        <f>'[1]Приложение 2'!#REF!</f>
        <v>#REF!</v>
      </c>
      <c r="R47" s="59" t="e">
        <f>'[1]Приложение 2'!#REF!</f>
        <v>#REF!</v>
      </c>
      <c r="S47" s="59" t="e">
        <f>'[1]Приложение 2'!#REF!</f>
        <v>#REF!</v>
      </c>
      <c r="T47" s="59" t="e">
        <f>'[1]Приложение 2'!#REF!</f>
        <v>#REF!</v>
      </c>
      <c r="U47" s="59" t="e">
        <f>'[1]Приложение 2'!#REF!</f>
        <v>#REF!</v>
      </c>
      <c r="V47" s="59" t="e">
        <f>'[1]Приложение 2'!#REF!</f>
        <v>#REF!</v>
      </c>
      <c r="W47" s="59" t="e">
        <f>'[1]Приложение 2'!#REF!</f>
        <v>#REF!</v>
      </c>
      <c r="X47" s="59" t="e">
        <f>'[1]Приложение 2'!#REF!</f>
        <v>#REF!</v>
      </c>
      <c r="Y47" s="59"/>
      <c r="Z47" s="59"/>
      <c r="AA47" s="59"/>
      <c r="AB47" s="59"/>
      <c r="AC47" s="59"/>
      <c r="AD47" s="59">
        <v>200.47</v>
      </c>
      <c r="AE47" s="59">
        <v>200.47</v>
      </c>
      <c r="AF47" s="633"/>
    </row>
    <row r="48" spans="1:32" s="19" customFormat="1" ht="21.95" customHeight="1">
      <c r="A48" s="727" t="s">
        <v>58</v>
      </c>
      <c r="B48" s="745" t="s">
        <v>272</v>
      </c>
      <c r="C48" s="53" t="s">
        <v>43</v>
      </c>
      <c r="D48" s="55">
        <f t="shared" si="6"/>
        <v>40</v>
      </c>
      <c r="E48" s="30"/>
      <c r="F48" s="30"/>
      <c r="G48" s="56"/>
      <c r="H48" s="30"/>
      <c r="I48" s="355"/>
      <c r="J48" s="56"/>
      <c r="K48" s="645">
        <f t="shared" si="1"/>
        <v>40</v>
      </c>
      <c r="L48" s="13"/>
      <c r="M48" s="31">
        <v>40</v>
      </c>
      <c r="N48" s="31">
        <v>10</v>
      </c>
      <c r="O48" s="31">
        <v>10</v>
      </c>
      <c r="P48" s="31">
        <v>10</v>
      </c>
      <c r="Q48" s="31">
        <v>10</v>
      </c>
      <c r="R48" s="31">
        <v>10</v>
      </c>
      <c r="S48" s="31">
        <v>10</v>
      </c>
      <c r="T48" s="31">
        <v>10</v>
      </c>
      <c r="U48" s="31">
        <v>10</v>
      </c>
      <c r="V48" s="31">
        <v>10</v>
      </c>
      <c r="W48" s="31">
        <v>10</v>
      </c>
      <c r="X48" s="31">
        <v>10</v>
      </c>
      <c r="Y48" s="31">
        <v>9</v>
      </c>
      <c r="Z48" s="31">
        <v>12</v>
      </c>
      <c r="AA48" s="31">
        <v>12</v>
      </c>
      <c r="AB48" s="31">
        <v>3</v>
      </c>
      <c r="AC48" s="31">
        <v>4</v>
      </c>
      <c r="AD48" s="31"/>
      <c r="AE48" s="31"/>
      <c r="AF48" s="649"/>
    </row>
    <row r="49" spans="1:32" s="19" customFormat="1" ht="21.95" customHeight="1" thickBot="1">
      <c r="A49" s="728"/>
      <c r="B49" s="746"/>
      <c r="C49" s="38" t="s">
        <v>21</v>
      </c>
      <c r="D49" s="57">
        <f t="shared" si="6"/>
        <v>191.8</v>
      </c>
      <c r="E49" s="57"/>
      <c r="F49" s="57"/>
      <c r="G49" s="57"/>
      <c r="H49" s="57"/>
      <c r="I49" s="354"/>
      <c r="J49" s="39"/>
      <c r="K49" s="625">
        <f t="shared" si="1"/>
        <v>191.8</v>
      </c>
      <c r="L49" s="42"/>
      <c r="M49" s="63">
        <v>191.8</v>
      </c>
      <c r="N49" s="63">
        <v>32.549999999999997</v>
      </c>
      <c r="O49" s="63">
        <v>32.549999999999997</v>
      </c>
      <c r="P49" s="63">
        <v>32.549999999999997</v>
      </c>
      <c r="Q49" s="63">
        <v>32.549999999999997</v>
      </c>
      <c r="R49" s="63">
        <v>32.549999999999997</v>
      </c>
      <c r="S49" s="63">
        <v>32.549999999999997</v>
      </c>
      <c r="T49" s="63">
        <v>32.549999999999997</v>
      </c>
      <c r="U49" s="63">
        <v>32.549999999999997</v>
      </c>
      <c r="V49" s="63">
        <v>32.549999999999997</v>
      </c>
      <c r="W49" s="63">
        <v>32.549999999999997</v>
      </c>
      <c r="X49" s="63">
        <v>32.549999999999997</v>
      </c>
      <c r="Y49" s="63">
        <v>43.155000000000001</v>
      </c>
      <c r="Z49" s="63">
        <v>57.54</v>
      </c>
      <c r="AA49" s="63">
        <v>57.54</v>
      </c>
      <c r="AB49" s="63">
        <v>14.385</v>
      </c>
      <c r="AC49" s="63">
        <v>19.18</v>
      </c>
      <c r="AD49" s="63"/>
      <c r="AE49" s="63"/>
      <c r="AF49" s="635"/>
    </row>
    <row r="50" spans="1:32" s="19" customFormat="1" ht="21.95" customHeight="1">
      <c r="A50" s="723" t="s">
        <v>60</v>
      </c>
      <c r="B50" s="747" t="s">
        <v>66</v>
      </c>
      <c r="C50" s="43" t="s">
        <v>43</v>
      </c>
      <c r="D50" s="44">
        <f t="shared" si="6"/>
        <v>44</v>
      </c>
      <c r="E50" s="66"/>
      <c r="F50" s="66"/>
      <c r="G50" s="46"/>
      <c r="H50" s="66"/>
      <c r="I50" s="355"/>
      <c r="J50" s="46"/>
      <c r="K50" s="645">
        <f t="shared" si="1"/>
        <v>44</v>
      </c>
      <c r="L50" s="47"/>
      <c r="M50" s="325">
        <f>'[1]Приложение 2'!P85</f>
        <v>44</v>
      </c>
      <c r="N50" s="325">
        <f>'[1]Приложение 2'!Q85</f>
        <v>0</v>
      </c>
      <c r="O50" s="325">
        <f>'[1]Приложение 2'!R85</f>
        <v>0</v>
      </c>
      <c r="P50" s="325">
        <f>'[1]Приложение 2'!S85</f>
        <v>0</v>
      </c>
      <c r="Q50" s="325">
        <f>'[1]Приложение 2'!T85</f>
        <v>0</v>
      </c>
      <c r="R50" s="325">
        <f>'[1]Приложение 2'!U85</f>
        <v>0</v>
      </c>
      <c r="S50" s="325">
        <f>'[1]Приложение 2'!V85</f>
        <v>0</v>
      </c>
      <c r="T50" s="325">
        <f>'[1]Приложение 2'!W85</f>
        <v>0</v>
      </c>
      <c r="U50" s="325">
        <f>'[1]Приложение 2'!X85</f>
        <v>0</v>
      </c>
      <c r="V50" s="325">
        <f>'[1]Приложение 2'!Y85</f>
        <v>0</v>
      </c>
      <c r="W50" s="325">
        <f>'[1]Приложение 2'!Z85</f>
        <v>0</v>
      </c>
      <c r="X50" s="325">
        <f>'[1]Приложение 2'!AA85</f>
        <v>0</v>
      </c>
      <c r="Y50" s="325">
        <v>8</v>
      </c>
      <c r="Z50" s="325">
        <v>12</v>
      </c>
      <c r="AA50" s="325"/>
      <c r="AB50" s="325"/>
      <c r="AC50" s="325">
        <v>10</v>
      </c>
      <c r="AD50" s="325">
        <v>7</v>
      </c>
      <c r="AE50" s="325">
        <v>7</v>
      </c>
      <c r="AF50" s="651"/>
    </row>
    <row r="51" spans="1:32" s="19" customFormat="1" ht="21.95" customHeight="1" thickBot="1">
      <c r="A51" s="724"/>
      <c r="B51" s="748"/>
      <c r="C51" s="48" t="s">
        <v>21</v>
      </c>
      <c r="D51" s="60">
        <f t="shared" si="6"/>
        <v>200.63</v>
      </c>
      <c r="E51" s="60"/>
      <c r="F51" s="60"/>
      <c r="G51" s="60"/>
      <c r="H51" s="60"/>
      <c r="I51" s="354"/>
      <c r="J51" s="60"/>
      <c r="K51" s="625">
        <f t="shared" si="1"/>
        <v>200.63</v>
      </c>
      <c r="L51" s="52"/>
      <c r="M51" s="358">
        <f>'[1]Приложение 2'!P86</f>
        <v>200.63</v>
      </c>
      <c r="N51" s="358">
        <f>'[1]Приложение 2'!Q86</f>
        <v>0</v>
      </c>
      <c r="O51" s="358">
        <f>'[1]Приложение 2'!R86</f>
        <v>0</v>
      </c>
      <c r="P51" s="358">
        <f>'[1]Приложение 2'!S86</f>
        <v>0</v>
      </c>
      <c r="Q51" s="358">
        <f>'[1]Приложение 2'!T86</f>
        <v>0</v>
      </c>
      <c r="R51" s="358">
        <f>'[1]Приложение 2'!U86</f>
        <v>0</v>
      </c>
      <c r="S51" s="358">
        <f>'[1]Приложение 2'!V86</f>
        <v>0</v>
      </c>
      <c r="T51" s="358">
        <f>'[1]Приложение 2'!W86</f>
        <v>0</v>
      </c>
      <c r="U51" s="358">
        <f>'[1]Приложение 2'!X86</f>
        <v>0</v>
      </c>
      <c r="V51" s="358">
        <f>'[1]Приложение 2'!Y86</f>
        <v>0</v>
      </c>
      <c r="W51" s="358">
        <f>'[1]Приложение 2'!Z86</f>
        <v>0</v>
      </c>
      <c r="X51" s="358">
        <f>'[1]Приложение 2'!AA86</f>
        <v>0</v>
      </c>
      <c r="Y51" s="358">
        <v>19.771999999999998</v>
      </c>
      <c r="Z51" s="358">
        <v>29.658000000000001</v>
      </c>
      <c r="AA51" s="358"/>
      <c r="AB51" s="358"/>
      <c r="AC51" s="358">
        <v>63</v>
      </c>
      <c r="AD51" s="358">
        <v>44.1</v>
      </c>
      <c r="AE51" s="358">
        <v>44.1</v>
      </c>
      <c r="AF51" s="652"/>
    </row>
    <row r="52" spans="1:32" s="19" customFormat="1" ht="21.95" customHeight="1">
      <c r="A52" s="727" t="s">
        <v>62</v>
      </c>
      <c r="B52" s="745" t="s">
        <v>273</v>
      </c>
      <c r="C52" s="53" t="s">
        <v>43</v>
      </c>
      <c r="D52" s="55">
        <f t="shared" si="6"/>
        <v>34</v>
      </c>
      <c r="E52" s="30"/>
      <c r="F52" s="30"/>
      <c r="G52" s="56"/>
      <c r="H52" s="30"/>
      <c r="I52" s="355"/>
      <c r="J52" s="56"/>
      <c r="K52" s="645">
        <f t="shared" si="1"/>
        <v>34</v>
      </c>
      <c r="L52" s="13"/>
      <c r="M52" s="31">
        <v>34</v>
      </c>
      <c r="N52" s="31">
        <v>27</v>
      </c>
      <c r="O52" s="31">
        <v>27</v>
      </c>
      <c r="P52" s="31">
        <v>27</v>
      </c>
      <c r="Q52" s="31">
        <v>27</v>
      </c>
      <c r="R52" s="31">
        <v>27</v>
      </c>
      <c r="S52" s="31">
        <v>27</v>
      </c>
      <c r="T52" s="31">
        <v>27</v>
      </c>
      <c r="U52" s="31">
        <v>27</v>
      </c>
      <c r="V52" s="31">
        <v>27</v>
      </c>
      <c r="W52" s="31">
        <v>27</v>
      </c>
      <c r="X52" s="31">
        <v>27</v>
      </c>
      <c r="Y52" s="31">
        <v>4</v>
      </c>
      <c r="Z52" s="31">
        <v>5</v>
      </c>
      <c r="AA52" s="31">
        <v>5</v>
      </c>
      <c r="AB52" s="31">
        <v>4</v>
      </c>
      <c r="AC52" s="31">
        <v>4</v>
      </c>
      <c r="AD52" s="31">
        <v>4</v>
      </c>
      <c r="AE52" s="31">
        <v>4</v>
      </c>
      <c r="AF52" s="649">
        <v>4</v>
      </c>
    </row>
    <row r="53" spans="1:32" s="19" customFormat="1" ht="21.95" customHeight="1" thickBot="1">
      <c r="A53" s="728"/>
      <c r="B53" s="746"/>
      <c r="C53" s="38" t="s">
        <v>21</v>
      </c>
      <c r="D53" s="57">
        <f t="shared" si="6"/>
        <v>62.32</v>
      </c>
      <c r="E53" s="57"/>
      <c r="F53" s="57"/>
      <c r="G53" s="39"/>
      <c r="H53" s="57"/>
      <c r="I53" s="354"/>
      <c r="J53" s="39"/>
      <c r="K53" s="625">
        <f t="shared" si="1"/>
        <v>62.32</v>
      </c>
      <c r="L53" s="42"/>
      <c r="M53" s="63">
        <v>62.32</v>
      </c>
      <c r="N53" s="63">
        <v>49.47</v>
      </c>
      <c r="O53" s="63">
        <v>49.47</v>
      </c>
      <c r="P53" s="63">
        <v>49.47</v>
      </c>
      <c r="Q53" s="63">
        <v>49.47</v>
      </c>
      <c r="R53" s="63">
        <v>49.47</v>
      </c>
      <c r="S53" s="63">
        <v>49.47</v>
      </c>
      <c r="T53" s="63">
        <v>49.47</v>
      </c>
      <c r="U53" s="63">
        <v>49.47</v>
      </c>
      <c r="V53" s="63">
        <v>49.47</v>
      </c>
      <c r="W53" s="63">
        <v>49.47</v>
      </c>
      <c r="X53" s="63">
        <v>49.47</v>
      </c>
      <c r="Y53" s="63">
        <v>7.3319999999999999</v>
      </c>
      <c r="Z53" s="63">
        <v>9.1639999999999997</v>
      </c>
      <c r="AA53" s="63">
        <v>9.1639999999999997</v>
      </c>
      <c r="AB53" s="63">
        <v>7.3319999999999999</v>
      </c>
      <c r="AC53" s="63">
        <v>7.3319999999999999</v>
      </c>
      <c r="AD53" s="63">
        <v>7.3319999999999999</v>
      </c>
      <c r="AE53" s="63">
        <v>7.3319999999999999</v>
      </c>
      <c r="AF53" s="635">
        <v>7.3319999999999999</v>
      </c>
    </row>
    <row r="54" spans="1:32" s="19" customFormat="1" ht="21.95" customHeight="1">
      <c r="A54" s="723" t="s">
        <v>64</v>
      </c>
      <c r="B54" s="736" t="s">
        <v>69</v>
      </c>
      <c r="C54" s="43" t="s">
        <v>24</v>
      </c>
      <c r="D54" s="58">
        <f t="shared" si="6"/>
        <v>6.4000000000000001E-2</v>
      </c>
      <c r="E54" s="46"/>
      <c r="F54" s="46"/>
      <c r="G54" s="46"/>
      <c r="H54" s="46"/>
      <c r="I54" s="355"/>
      <c r="J54" s="46"/>
      <c r="K54" s="625">
        <f t="shared" si="1"/>
        <v>6.4000000000000001E-2</v>
      </c>
      <c r="L54" s="47"/>
      <c r="M54" s="64">
        <v>6.4000000000000001E-2</v>
      </c>
      <c r="N54" s="64">
        <v>6.4000000000000001E-2</v>
      </c>
      <c r="O54" s="64">
        <v>6.4000000000000001E-2</v>
      </c>
      <c r="P54" s="64">
        <v>6.4000000000000001E-2</v>
      </c>
      <c r="Q54" s="64">
        <v>6.4000000000000001E-2</v>
      </c>
      <c r="R54" s="64">
        <v>6.4000000000000001E-2</v>
      </c>
      <c r="S54" s="64">
        <v>6.4000000000000001E-2</v>
      </c>
      <c r="T54" s="64">
        <v>6.4000000000000001E-2</v>
      </c>
      <c r="U54" s="64">
        <v>6.4000000000000001E-2</v>
      </c>
      <c r="V54" s="64">
        <v>6.4000000000000001E-2</v>
      </c>
      <c r="W54" s="64">
        <v>6.4000000000000001E-2</v>
      </c>
      <c r="X54" s="64">
        <v>6.4000000000000001E-2</v>
      </c>
      <c r="Y54" s="64"/>
      <c r="Z54" s="64"/>
      <c r="AA54" s="64"/>
      <c r="AB54" s="64"/>
      <c r="AC54" s="64"/>
      <c r="AD54" s="64"/>
      <c r="AE54" s="64">
        <v>3.2000000000000001E-2</v>
      </c>
      <c r="AF54" s="646">
        <v>3.2000000000000001E-2</v>
      </c>
    </row>
    <row r="55" spans="1:32" s="19" customFormat="1" ht="21.95" customHeight="1" thickBot="1">
      <c r="A55" s="724"/>
      <c r="B55" s="738"/>
      <c r="C55" s="48" t="s">
        <v>21</v>
      </c>
      <c r="D55" s="57">
        <f t="shared" si="6"/>
        <v>70.42</v>
      </c>
      <c r="E55" s="60"/>
      <c r="F55" s="60"/>
      <c r="G55" s="51"/>
      <c r="H55" s="60"/>
      <c r="I55" s="354"/>
      <c r="J55" s="51"/>
      <c r="K55" s="634">
        <f t="shared" si="1"/>
        <v>70.42</v>
      </c>
      <c r="L55" s="52"/>
      <c r="M55" s="61">
        <v>70.42</v>
      </c>
      <c r="N55" s="61">
        <v>70.42</v>
      </c>
      <c r="O55" s="61">
        <v>70.42</v>
      </c>
      <c r="P55" s="61">
        <v>70.42</v>
      </c>
      <c r="Q55" s="61">
        <v>70.42</v>
      </c>
      <c r="R55" s="61">
        <v>70.42</v>
      </c>
      <c r="S55" s="61">
        <v>70.42</v>
      </c>
      <c r="T55" s="61">
        <v>70.42</v>
      </c>
      <c r="U55" s="61">
        <v>70.42</v>
      </c>
      <c r="V55" s="61">
        <v>70.42</v>
      </c>
      <c r="W55" s="61">
        <v>70.42</v>
      </c>
      <c r="X55" s="61">
        <v>70.42</v>
      </c>
      <c r="Y55" s="61"/>
      <c r="Z55" s="61"/>
      <c r="AA55" s="61"/>
      <c r="AB55" s="61"/>
      <c r="AC55" s="61"/>
      <c r="AD55" s="61"/>
      <c r="AE55" s="61">
        <v>35.21</v>
      </c>
      <c r="AF55" s="653">
        <v>35.21</v>
      </c>
    </row>
    <row r="56" spans="1:32" s="19" customFormat="1" ht="21.95" customHeight="1" thickBot="1">
      <c r="A56" s="741" t="s">
        <v>65</v>
      </c>
      <c r="B56" s="717" t="s">
        <v>71</v>
      </c>
      <c r="C56" s="70" t="s">
        <v>43</v>
      </c>
      <c r="D56" s="55">
        <f t="shared" si="6"/>
        <v>38</v>
      </c>
      <c r="E56" s="30"/>
      <c r="F56" s="30"/>
      <c r="G56" s="56"/>
      <c r="H56" s="30"/>
      <c r="I56" s="355"/>
      <c r="J56" s="56"/>
      <c r="K56" s="654">
        <f t="shared" si="1"/>
        <v>38</v>
      </c>
      <c r="L56" s="655"/>
      <c r="M56" s="656">
        <v>38</v>
      </c>
      <c r="N56" s="656" t="e">
        <f>'[1]Приложение 2'!#REF!</f>
        <v>#REF!</v>
      </c>
      <c r="O56" s="656" t="e">
        <f>'[1]Приложение 2'!#REF!</f>
        <v>#REF!</v>
      </c>
      <c r="P56" s="656" t="e">
        <f>'[1]Приложение 2'!#REF!</f>
        <v>#REF!</v>
      </c>
      <c r="Q56" s="656" t="e">
        <f>'[1]Приложение 2'!#REF!</f>
        <v>#REF!</v>
      </c>
      <c r="R56" s="656" t="e">
        <f>'[1]Приложение 2'!#REF!</f>
        <v>#REF!</v>
      </c>
      <c r="S56" s="656" t="e">
        <f>'[1]Приложение 2'!#REF!</f>
        <v>#REF!</v>
      </c>
      <c r="T56" s="656" t="e">
        <f>'[1]Приложение 2'!#REF!</f>
        <v>#REF!</v>
      </c>
      <c r="U56" s="656" t="e">
        <f>'[1]Приложение 2'!#REF!</f>
        <v>#REF!</v>
      </c>
      <c r="V56" s="656" t="e">
        <f>'[1]Приложение 2'!#REF!</f>
        <v>#REF!</v>
      </c>
      <c r="W56" s="656" t="e">
        <f>'[1]Приложение 2'!#REF!</f>
        <v>#REF!</v>
      </c>
      <c r="X56" s="656" t="e">
        <f>'[1]Приложение 2'!#REF!</f>
        <v>#REF!</v>
      </c>
      <c r="Y56" s="656">
        <v>1</v>
      </c>
      <c r="Z56" s="656">
        <v>5</v>
      </c>
      <c r="AA56" s="656">
        <v>3</v>
      </c>
      <c r="AB56" s="656">
        <v>5</v>
      </c>
      <c r="AC56" s="656">
        <v>10</v>
      </c>
      <c r="AD56" s="656">
        <v>7</v>
      </c>
      <c r="AE56" s="656"/>
      <c r="AF56" s="657">
        <v>7</v>
      </c>
    </row>
    <row r="57" spans="1:32" s="19" customFormat="1" ht="21.95" customHeight="1" thickBot="1">
      <c r="A57" s="742"/>
      <c r="B57" s="743"/>
      <c r="C57" s="71" t="s">
        <v>21</v>
      </c>
      <c r="D57" s="57">
        <f t="shared" si="6"/>
        <v>163.4</v>
      </c>
      <c r="E57" s="57"/>
      <c r="F57" s="57"/>
      <c r="G57" s="39"/>
      <c r="H57" s="57"/>
      <c r="I57" s="354"/>
      <c r="J57" s="39"/>
      <c r="K57" s="658">
        <f t="shared" si="1"/>
        <v>163.4</v>
      </c>
      <c r="L57" s="659"/>
      <c r="M57" s="358">
        <v>163.4</v>
      </c>
      <c r="N57" s="358" t="e">
        <f>'[1]Приложение 2'!#REF!</f>
        <v>#REF!</v>
      </c>
      <c r="O57" s="358" t="e">
        <f>'[1]Приложение 2'!#REF!</f>
        <v>#REF!</v>
      </c>
      <c r="P57" s="358" t="e">
        <f>'[1]Приложение 2'!#REF!</f>
        <v>#REF!</v>
      </c>
      <c r="Q57" s="358" t="e">
        <f>'[1]Приложение 2'!#REF!</f>
        <v>#REF!</v>
      </c>
      <c r="R57" s="358" t="e">
        <f>'[1]Приложение 2'!#REF!</f>
        <v>#REF!</v>
      </c>
      <c r="S57" s="358" t="e">
        <f>'[1]Приложение 2'!#REF!</f>
        <v>#REF!</v>
      </c>
      <c r="T57" s="358" t="e">
        <f>'[1]Приложение 2'!#REF!</f>
        <v>#REF!</v>
      </c>
      <c r="U57" s="358" t="e">
        <f>'[1]Приложение 2'!#REF!</f>
        <v>#REF!</v>
      </c>
      <c r="V57" s="358" t="e">
        <f>'[1]Приложение 2'!#REF!</f>
        <v>#REF!</v>
      </c>
      <c r="W57" s="358" t="e">
        <f>'[1]Приложение 2'!#REF!</f>
        <v>#REF!</v>
      </c>
      <c r="X57" s="358" t="e">
        <f>'[1]Приложение 2'!#REF!</f>
        <v>#REF!</v>
      </c>
      <c r="Y57" s="358">
        <v>4.3</v>
      </c>
      <c r="Z57" s="358">
        <v>21.5</v>
      </c>
      <c r="AA57" s="358">
        <v>12.9</v>
      </c>
      <c r="AB57" s="358">
        <v>21.5</v>
      </c>
      <c r="AC57" s="358">
        <v>43</v>
      </c>
      <c r="AD57" s="358">
        <v>30.1</v>
      </c>
      <c r="AE57" s="358"/>
      <c r="AF57" s="652">
        <v>30.1</v>
      </c>
    </row>
    <row r="58" spans="1:32" s="19" customFormat="1" ht="21.95" customHeight="1">
      <c r="A58" s="723" t="s">
        <v>67</v>
      </c>
      <c r="B58" s="747" t="s">
        <v>75</v>
      </c>
      <c r="C58" s="43" t="s">
        <v>43</v>
      </c>
      <c r="D58" s="75">
        <f>K58</f>
        <v>3</v>
      </c>
      <c r="E58" s="66"/>
      <c r="F58" s="66"/>
      <c r="G58" s="66"/>
      <c r="H58" s="66"/>
      <c r="I58" s="355"/>
      <c r="J58" s="66"/>
      <c r="K58" s="645">
        <f t="shared" si="1"/>
        <v>3</v>
      </c>
      <c r="L58" s="66"/>
      <c r="M58" s="67">
        <v>3</v>
      </c>
      <c r="N58" s="67">
        <v>3</v>
      </c>
      <c r="O58" s="67">
        <v>3</v>
      </c>
      <c r="P58" s="67">
        <v>3</v>
      </c>
      <c r="Q58" s="67">
        <v>3</v>
      </c>
      <c r="R58" s="67">
        <v>3</v>
      </c>
      <c r="S58" s="67">
        <v>3</v>
      </c>
      <c r="T58" s="67">
        <v>3</v>
      </c>
      <c r="U58" s="67">
        <v>3</v>
      </c>
      <c r="V58" s="67">
        <v>3</v>
      </c>
      <c r="W58" s="67">
        <v>3</v>
      </c>
      <c r="X58" s="67">
        <v>3</v>
      </c>
      <c r="Y58" s="67"/>
      <c r="Z58" s="67"/>
      <c r="AA58" s="67"/>
      <c r="AB58" s="67"/>
      <c r="AC58" s="67"/>
      <c r="AD58" s="67">
        <v>1</v>
      </c>
      <c r="AE58" s="67">
        <v>2</v>
      </c>
      <c r="AF58" s="628"/>
    </row>
    <row r="59" spans="1:32" s="19" customFormat="1" ht="21.95" customHeight="1" thickBot="1">
      <c r="A59" s="728"/>
      <c r="B59" s="746"/>
      <c r="C59" s="38" t="s">
        <v>21</v>
      </c>
      <c r="D59" s="660">
        <f>K59</f>
        <v>37.1</v>
      </c>
      <c r="E59" s="661"/>
      <c r="F59" s="41"/>
      <c r="G59" s="41"/>
      <c r="H59" s="660"/>
      <c r="I59" s="354"/>
      <c r="J59" s="41"/>
      <c r="K59" s="634">
        <f t="shared" si="1"/>
        <v>37.1</v>
      </c>
      <c r="L59" s="41"/>
      <c r="M59" s="353">
        <v>37.1</v>
      </c>
      <c r="N59" s="353">
        <v>37.1</v>
      </c>
      <c r="O59" s="353">
        <v>37.1</v>
      </c>
      <c r="P59" s="353">
        <v>37.1</v>
      </c>
      <c r="Q59" s="353">
        <v>37.1</v>
      </c>
      <c r="R59" s="353">
        <v>37.1</v>
      </c>
      <c r="S59" s="353">
        <v>37.1</v>
      </c>
      <c r="T59" s="353">
        <v>37.1</v>
      </c>
      <c r="U59" s="353">
        <v>37.1</v>
      </c>
      <c r="V59" s="353">
        <v>37.1</v>
      </c>
      <c r="W59" s="353">
        <v>37.1</v>
      </c>
      <c r="X59" s="353">
        <v>37.1</v>
      </c>
      <c r="Y59" s="353"/>
      <c r="Z59" s="353"/>
      <c r="AA59" s="353"/>
      <c r="AB59" s="353"/>
      <c r="AC59" s="353"/>
      <c r="AD59" s="353">
        <v>12.37</v>
      </c>
      <c r="AE59" s="353">
        <v>24.73</v>
      </c>
      <c r="AF59" s="662"/>
    </row>
    <row r="60" spans="1:32" s="19" customFormat="1" ht="21.95" customHeight="1" thickBot="1">
      <c r="A60" s="76" t="s">
        <v>79</v>
      </c>
      <c r="B60" s="77" t="s">
        <v>80</v>
      </c>
      <c r="C60" s="78" t="s">
        <v>21</v>
      </c>
      <c r="D60" s="79">
        <f t="shared" ref="D60:D81" si="7">K60</f>
        <v>895.4</v>
      </c>
      <c r="E60" s="79"/>
      <c r="F60" s="79"/>
      <c r="G60" s="80"/>
      <c r="H60" s="79"/>
      <c r="I60" s="359"/>
      <c r="J60" s="80"/>
      <c r="K60" s="360">
        <f t="shared" si="1"/>
        <v>895.4</v>
      </c>
      <c r="L60" s="78"/>
      <c r="M60" s="81">
        <f>M62+M72+M74</f>
        <v>895.4</v>
      </c>
      <c r="N60" s="81">
        <f t="shared" ref="N60:AF60" si="8">N62+N72+N74</f>
        <v>0</v>
      </c>
      <c r="O60" s="81">
        <f t="shared" si="8"/>
        <v>0</v>
      </c>
      <c r="P60" s="81">
        <f t="shared" si="8"/>
        <v>0</v>
      </c>
      <c r="Q60" s="81">
        <f t="shared" si="8"/>
        <v>0</v>
      </c>
      <c r="R60" s="81">
        <f t="shared" si="8"/>
        <v>0</v>
      </c>
      <c r="S60" s="81">
        <f t="shared" si="8"/>
        <v>0</v>
      </c>
      <c r="T60" s="81">
        <f t="shared" si="8"/>
        <v>0</v>
      </c>
      <c r="U60" s="81">
        <f t="shared" si="8"/>
        <v>0</v>
      </c>
      <c r="V60" s="81">
        <f t="shared" si="8"/>
        <v>0</v>
      </c>
      <c r="W60" s="81">
        <f t="shared" si="8"/>
        <v>0</v>
      </c>
      <c r="X60" s="81">
        <f t="shared" si="8"/>
        <v>0</v>
      </c>
      <c r="Y60" s="81">
        <f t="shared" si="8"/>
        <v>105.14099999999999</v>
      </c>
      <c r="Z60" s="81">
        <f t="shared" si="8"/>
        <v>128.346</v>
      </c>
      <c r="AA60" s="81">
        <f t="shared" si="8"/>
        <v>44.055999999999997</v>
      </c>
      <c r="AB60" s="81">
        <f t="shared" si="8"/>
        <v>127.87299999999999</v>
      </c>
      <c r="AC60" s="81">
        <f t="shared" si="8"/>
        <v>130.94800000000001</v>
      </c>
      <c r="AD60" s="81">
        <f t="shared" si="8"/>
        <v>114.97800000000001</v>
      </c>
      <c r="AE60" s="81">
        <f t="shared" si="8"/>
        <v>118.72300000000001</v>
      </c>
      <c r="AF60" s="81">
        <f t="shared" si="8"/>
        <v>125.33499999999999</v>
      </c>
    </row>
    <row r="61" spans="1:32" s="19" customFormat="1" ht="21.95" customHeight="1">
      <c r="A61" s="751" t="s">
        <v>68</v>
      </c>
      <c r="B61" s="753" t="s">
        <v>82</v>
      </c>
      <c r="C61" s="82" t="s">
        <v>48</v>
      </c>
      <c r="D61" s="83">
        <f t="shared" si="7"/>
        <v>0.502</v>
      </c>
      <c r="E61" s="84"/>
      <c r="F61" s="84"/>
      <c r="G61" s="84"/>
      <c r="H61" s="84"/>
      <c r="I61" s="663"/>
      <c r="J61" s="84"/>
      <c r="K61" s="664">
        <f t="shared" si="1"/>
        <v>0.502</v>
      </c>
      <c r="L61" s="82"/>
      <c r="M61" s="665">
        <f>M63+M65+M67+M69</f>
        <v>0.502</v>
      </c>
      <c r="N61" s="665">
        <f t="shared" ref="N61:AF62" si="9">N63+N65+N67+N69</f>
        <v>0</v>
      </c>
      <c r="O61" s="665">
        <f t="shared" si="9"/>
        <v>0</v>
      </c>
      <c r="P61" s="665">
        <f t="shared" si="9"/>
        <v>0</v>
      </c>
      <c r="Q61" s="665">
        <f t="shared" si="9"/>
        <v>0</v>
      </c>
      <c r="R61" s="665">
        <f t="shared" si="9"/>
        <v>0</v>
      </c>
      <c r="S61" s="665">
        <f t="shared" si="9"/>
        <v>0</v>
      </c>
      <c r="T61" s="665">
        <f t="shared" si="9"/>
        <v>0</v>
      </c>
      <c r="U61" s="665">
        <f t="shared" si="9"/>
        <v>0</v>
      </c>
      <c r="V61" s="665">
        <f t="shared" si="9"/>
        <v>0</v>
      </c>
      <c r="W61" s="665">
        <f t="shared" si="9"/>
        <v>0</v>
      </c>
      <c r="X61" s="665">
        <f t="shared" si="9"/>
        <v>0</v>
      </c>
      <c r="Y61" s="665">
        <f t="shared" si="9"/>
        <v>5.9000000000000004E-2</v>
      </c>
      <c r="Z61" s="665">
        <f t="shared" si="9"/>
        <v>7.8E-2</v>
      </c>
      <c r="AA61" s="665">
        <f t="shared" si="9"/>
        <v>5.0000000000000001E-3</v>
      </c>
      <c r="AB61" s="665">
        <f t="shared" si="9"/>
        <v>7.3000000000000009E-2</v>
      </c>
      <c r="AC61" s="665">
        <f t="shared" si="9"/>
        <v>7.8E-2</v>
      </c>
      <c r="AD61" s="665">
        <f t="shared" si="9"/>
        <v>6.3E-2</v>
      </c>
      <c r="AE61" s="665">
        <f t="shared" si="9"/>
        <v>6.7000000000000004E-2</v>
      </c>
      <c r="AF61" s="666">
        <f t="shared" si="9"/>
        <v>7.9000000000000001E-2</v>
      </c>
    </row>
    <row r="62" spans="1:32" s="19" customFormat="1" ht="21.95" customHeight="1">
      <c r="A62" s="752"/>
      <c r="B62" s="754"/>
      <c r="C62" s="17" t="s">
        <v>21</v>
      </c>
      <c r="D62" s="86">
        <f t="shared" si="7"/>
        <v>487.99</v>
      </c>
      <c r="E62" s="87"/>
      <c r="F62" s="87"/>
      <c r="G62" s="87"/>
      <c r="H62" s="87"/>
      <c r="I62" s="362"/>
      <c r="J62" s="87"/>
      <c r="K62" s="334">
        <f t="shared" si="1"/>
        <v>487.99</v>
      </c>
      <c r="L62" s="17"/>
      <c r="M62" s="85">
        <f>M64+M66+M68+M70</f>
        <v>487.99</v>
      </c>
      <c r="N62" s="85">
        <f t="shared" si="9"/>
        <v>0</v>
      </c>
      <c r="O62" s="85">
        <f t="shared" si="9"/>
        <v>0</v>
      </c>
      <c r="P62" s="85">
        <f t="shared" si="9"/>
        <v>0</v>
      </c>
      <c r="Q62" s="85">
        <f t="shared" si="9"/>
        <v>0</v>
      </c>
      <c r="R62" s="85">
        <f t="shared" si="9"/>
        <v>0</v>
      </c>
      <c r="S62" s="85">
        <f t="shared" si="9"/>
        <v>0</v>
      </c>
      <c r="T62" s="85">
        <f t="shared" si="9"/>
        <v>0</v>
      </c>
      <c r="U62" s="85">
        <f t="shared" si="9"/>
        <v>0</v>
      </c>
      <c r="V62" s="85">
        <f t="shared" si="9"/>
        <v>0</v>
      </c>
      <c r="W62" s="85">
        <f t="shared" si="9"/>
        <v>0</v>
      </c>
      <c r="X62" s="85">
        <f t="shared" si="9"/>
        <v>0</v>
      </c>
      <c r="Y62" s="85">
        <f t="shared" si="9"/>
        <v>56.674999999999997</v>
      </c>
      <c r="Z62" s="85">
        <f t="shared" si="9"/>
        <v>74.521000000000001</v>
      </c>
      <c r="AA62" s="85">
        <f t="shared" si="9"/>
        <v>6.431</v>
      </c>
      <c r="AB62" s="85">
        <f t="shared" si="9"/>
        <v>69.558999999999997</v>
      </c>
      <c r="AC62" s="85">
        <f t="shared" si="9"/>
        <v>75.259</v>
      </c>
      <c r="AD62" s="85">
        <f t="shared" si="9"/>
        <v>62.027000000000001</v>
      </c>
      <c r="AE62" s="85">
        <f t="shared" si="9"/>
        <v>66.647000000000006</v>
      </c>
      <c r="AF62" s="667">
        <f t="shared" si="9"/>
        <v>76.870999999999995</v>
      </c>
    </row>
    <row r="63" spans="1:32" ht="21.95" customHeight="1">
      <c r="A63" s="712" t="s">
        <v>274</v>
      </c>
      <c r="B63" s="713" t="s">
        <v>83</v>
      </c>
      <c r="C63" s="21" t="s">
        <v>84</v>
      </c>
      <c r="D63" s="68">
        <f t="shared" si="7"/>
        <v>6.0000000000000005E-2</v>
      </c>
      <c r="E63" s="68"/>
      <c r="F63" s="68"/>
      <c r="G63" s="24"/>
      <c r="H63" s="68"/>
      <c r="I63" s="363"/>
      <c r="J63" s="24"/>
      <c r="K63" s="331">
        <f t="shared" si="1"/>
        <v>6.0000000000000005E-2</v>
      </c>
      <c r="L63" s="24"/>
      <c r="M63" s="69">
        <f>Y63+Z63+AA63+AB63+AC63+AD63+AE63+AF63</f>
        <v>6.0000000000000005E-2</v>
      </c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>
        <v>5.0000000000000001E-3</v>
      </c>
      <c r="Z63" s="69">
        <v>5.0000000000000001E-3</v>
      </c>
      <c r="AA63" s="69"/>
      <c r="AB63" s="69">
        <v>0.01</v>
      </c>
      <c r="AC63" s="69">
        <v>0.01</v>
      </c>
      <c r="AD63" s="69">
        <v>0.01</v>
      </c>
      <c r="AE63" s="69">
        <v>0.01</v>
      </c>
      <c r="AF63" s="668">
        <v>0.01</v>
      </c>
    </row>
    <row r="64" spans="1:32" ht="21.95" customHeight="1">
      <c r="A64" s="712"/>
      <c r="B64" s="713"/>
      <c r="C64" s="21" t="s">
        <v>21</v>
      </c>
      <c r="D64" s="68">
        <f t="shared" si="7"/>
        <v>52.08</v>
      </c>
      <c r="E64" s="24"/>
      <c r="F64" s="24"/>
      <c r="G64" s="24"/>
      <c r="H64" s="68"/>
      <c r="I64" s="363"/>
      <c r="J64" s="24"/>
      <c r="K64" s="331">
        <f t="shared" si="1"/>
        <v>52.08</v>
      </c>
      <c r="L64" s="364"/>
      <c r="M64" s="69">
        <v>52.08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>
        <f>M64/M63*Y63</f>
        <v>4.34</v>
      </c>
      <c r="Z64" s="69">
        <f>M64/M63*Z63</f>
        <v>4.34</v>
      </c>
      <c r="AA64" s="69"/>
      <c r="AB64" s="69">
        <f>M64/M63*AB63</f>
        <v>8.68</v>
      </c>
      <c r="AC64" s="69">
        <f>M64/M63*AC63</f>
        <v>8.68</v>
      </c>
      <c r="AD64" s="69">
        <f>M64/M63*AD63</f>
        <v>8.68</v>
      </c>
      <c r="AE64" s="69">
        <f>M64/M63*AE63</f>
        <v>8.68</v>
      </c>
      <c r="AF64" s="668">
        <f>M64/M63*AF63</f>
        <v>8.68</v>
      </c>
    </row>
    <row r="65" spans="1:32" ht="21.95" customHeight="1">
      <c r="A65" s="712" t="s">
        <v>275</v>
      </c>
      <c r="B65" s="713" t="s">
        <v>85</v>
      </c>
      <c r="C65" s="21" t="s">
        <v>48</v>
      </c>
      <c r="D65" s="68">
        <f t="shared" si="7"/>
        <v>0.16</v>
      </c>
      <c r="E65" s="24"/>
      <c r="F65" s="24"/>
      <c r="G65" s="24"/>
      <c r="H65" s="68"/>
      <c r="I65" s="363"/>
      <c r="J65" s="24"/>
      <c r="K65" s="331">
        <f t="shared" si="1"/>
        <v>0.16</v>
      </c>
      <c r="L65" s="364"/>
      <c r="M65" s="69">
        <f t="shared" ref="M65:M74" si="10">Y65+Z65+AA65+AB65+AC65+AD65+AE65+AF65</f>
        <v>0.16</v>
      </c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>
        <v>0.02</v>
      </c>
      <c r="Z65" s="69">
        <v>3.5000000000000003E-2</v>
      </c>
      <c r="AA65" s="69"/>
      <c r="AB65" s="69">
        <v>2.5000000000000001E-2</v>
      </c>
      <c r="AC65" s="69">
        <v>2.5999999999999999E-2</v>
      </c>
      <c r="AD65" s="69">
        <v>1.6E-2</v>
      </c>
      <c r="AE65" s="69">
        <v>1.7999999999999999E-2</v>
      </c>
      <c r="AF65" s="668">
        <v>0.02</v>
      </c>
    </row>
    <row r="66" spans="1:32" ht="21.95" customHeight="1">
      <c r="A66" s="712"/>
      <c r="B66" s="713"/>
      <c r="C66" s="21" t="s">
        <v>21</v>
      </c>
      <c r="D66" s="68">
        <f t="shared" si="7"/>
        <v>138.80000000000001</v>
      </c>
      <c r="E66" s="24"/>
      <c r="F66" s="24"/>
      <c r="G66" s="24"/>
      <c r="H66" s="68"/>
      <c r="I66" s="363"/>
      <c r="J66" s="24"/>
      <c r="K66" s="331">
        <f t="shared" si="1"/>
        <v>138.80000000000001</v>
      </c>
      <c r="L66" s="25"/>
      <c r="M66" s="69">
        <v>138.80000000000001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>
        <v>17.350000000000001</v>
      </c>
      <c r="Z66" s="69">
        <v>30.363</v>
      </c>
      <c r="AA66" s="69"/>
      <c r="AB66" s="69">
        <v>21.687000000000001</v>
      </c>
      <c r="AC66" s="69">
        <v>22.555</v>
      </c>
      <c r="AD66" s="69">
        <v>13.88</v>
      </c>
      <c r="AE66" s="69">
        <v>15.615</v>
      </c>
      <c r="AF66" s="668">
        <v>17.350000000000001</v>
      </c>
    </row>
    <row r="67" spans="1:32" ht="21.95" customHeight="1">
      <c r="A67" s="712" t="s">
        <v>276</v>
      </c>
      <c r="B67" s="713" t="s">
        <v>86</v>
      </c>
      <c r="C67" s="21" t="s">
        <v>48</v>
      </c>
      <c r="D67" s="68">
        <f t="shared" si="7"/>
        <v>0.21</v>
      </c>
      <c r="E67" s="68"/>
      <c r="F67" s="68"/>
      <c r="G67" s="24"/>
      <c r="H67" s="68"/>
      <c r="I67" s="363"/>
      <c r="J67" s="24"/>
      <c r="K67" s="331">
        <f t="shared" si="1"/>
        <v>0.21</v>
      </c>
      <c r="L67" s="25"/>
      <c r="M67" s="69">
        <f t="shared" si="10"/>
        <v>0.21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>
        <v>2.8000000000000001E-2</v>
      </c>
      <c r="Z67" s="69">
        <v>2.9000000000000001E-2</v>
      </c>
      <c r="AA67" s="69"/>
      <c r="AB67" s="69">
        <v>3.1E-2</v>
      </c>
      <c r="AC67" s="69">
        <v>3.2000000000000001E-2</v>
      </c>
      <c r="AD67" s="69">
        <v>2.5999999999999999E-2</v>
      </c>
      <c r="AE67" s="69">
        <v>2.5000000000000001E-2</v>
      </c>
      <c r="AF67" s="668">
        <v>3.9E-2</v>
      </c>
    </row>
    <row r="68" spans="1:32" ht="21.95" customHeight="1">
      <c r="A68" s="712"/>
      <c r="B68" s="713"/>
      <c r="C68" s="21" t="s">
        <v>21</v>
      </c>
      <c r="D68" s="68">
        <f t="shared" si="7"/>
        <v>204.51</v>
      </c>
      <c r="E68" s="68"/>
      <c r="F68" s="68"/>
      <c r="G68" s="24"/>
      <c r="H68" s="68"/>
      <c r="I68" s="363"/>
      <c r="J68" s="24"/>
      <c r="K68" s="331">
        <f t="shared" si="1"/>
        <v>204.51</v>
      </c>
      <c r="L68" s="25"/>
      <c r="M68" s="69">
        <v>204.51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>
        <v>27.268000000000001</v>
      </c>
      <c r="Z68" s="69">
        <v>28.242999999999999</v>
      </c>
      <c r="AA68" s="69"/>
      <c r="AB68" s="69">
        <v>30.19</v>
      </c>
      <c r="AC68" s="69">
        <v>31.163</v>
      </c>
      <c r="AD68" s="69">
        <v>25.32</v>
      </c>
      <c r="AE68" s="69">
        <v>24.346</v>
      </c>
      <c r="AF68" s="668">
        <v>37.979999999999997</v>
      </c>
    </row>
    <row r="69" spans="1:32" ht="21.95" customHeight="1">
      <c r="A69" s="712" t="s">
        <v>277</v>
      </c>
      <c r="B69" s="713" t="s">
        <v>87</v>
      </c>
      <c r="C69" s="21" t="s">
        <v>48</v>
      </c>
      <c r="D69" s="68">
        <f t="shared" si="7"/>
        <v>7.1999999999999995E-2</v>
      </c>
      <c r="E69" s="68"/>
      <c r="F69" s="68"/>
      <c r="G69" s="24"/>
      <c r="H69" s="68"/>
      <c r="I69" s="363"/>
      <c r="J69" s="24"/>
      <c r="K69" s="331">
        <f t="shared" si="1"/>
        <v>7.1999999999999995E-2</v>
      </c>
      <c r="L69" s="25"/>
      <c r="M69" s="69">
        <f>Y69+Z69+AA69+AB69+AC69+AD69+AE69+AF69</f>
        <v>7.1999999999999995E-2</v>
      </c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>
        <v>6.0000000000000001E-3</v>
      </c>
      <c r="Z69" s="69">
        <v>8.9999999999999993E-3</v>
      </c>
      <c r="AA69" s="69">
        <v>5.0000000000000001E-3</v>
      </c>
      <c r="AB69" s="69">
        <v>7.0000000000000001E-3</v>
      </c>
      <c r="AC69" s="69">
        <v>0.01</v>
      </c>
      <c r="AD69" s="69">
        <v>1.0999999999999999E-2</v>
      </c>
      <c r="AE69" s="69">
        <v>1.4E-2</v>
      </c>
      <c r="AF69" s="668">
        <v>0.01</v>
      </c>
    </row>
    <row r="70" spans="1:32" ht="21.95" customHeight="1" thickBot="1">
      <c r="A70" s="724"/>
      <c r="B70" s="811"/>
      <c r="C70" s="48" t="s">
        <v>21</v>
      </c>
      <c r="D70" s="60">
        <f t="shared" si="7"/>
        <v>92.600000000000009</v>
      </c>
      <c r="E70" s="669"/>
      <c r="F70" s="669"/>
      <c r="G70" s="669"/>
      <c r="H70" s="670"/>
      <c r="I70" s="671"/>
      <c r="J70" s="669"/>
      <c r="K70" s="432">
        <f t="shared" si="1"/>
        <v>92.600000000000009</v>
      </c>
      <c r="L70" s="669"/>
      <c r="M70" s="61">
        <f>Y70+Z70+AA70+AB70+AC70+AD70+AE70+AF70</f>
        <v>92.600000000000009</v>
      </c>
      <c r="N70" s="672"/>
      <c r="O70" s="672"/>
      <c r="P70" s="672"/>
      <c r="Q70" s="672"/>
      <c r="R70" s="672"/>
      <c r="S70" s="672"/>
      <c r="T70" s="672"/>
      <c r="U70" s="672"/>
      <c r="V70" s="672"/>
      <c r="W70" s="672"/>
      <c r="X70" s="672"/>
      <c r="Y70" s="672">
        <v>7.7169999999999996</v>
      </c>
      <c r="Z70" s="672">
        <v>11.574999999999999</v>
      </c>
      <c r="AA70" s="672">
        <v>6.431</v>
      </c>
      <c r="AB70" s="672">
        <v>9.0020000000000007</v>
      </c>
      <c r="AC70" s="672">
        <v>12.861000000000001</v>
      </c>
      <c r="AD70" s="672">
        <v>14.147</v>
      </c>
      <c r="AE70" s="672">
        <v>18.006</v>
      </c>
      <c r="AF70" s="673">
        <v>12.861000000000001</v>
      </c>
    </row>
    <row r="71" spans="1:32" ht="21.95" customHeight="1">
      <c r="A71" s="727" t="s">
        <v>70</v>
      </c>
      <c r="B71" s="732" t="s">
        <v>88</v>
      </c>
      <c r="C71" s="53" t="s">
        <v>43</v>
      </c>
      <c r="D71" s="55">
        <f t="shared" si="7"/>
        <v>28</v>
      </c>
      <c r="E71" s="56"/>
      <c r="F71" s="30"/>
      <c r="G71" s="56"/>
      <c r="H71" s="56"/>
      <c r="I71" s="674"/>
      <c r="J71" s="56"/>
      <c r="K71" s="14">
        <f t="shared" si="1"/>
        <v>28</v>
      </c>
      <c r="L71" s="13"/>
      <c r="M71" s="675">
        <f t="shared" si="10"/>
        <v>28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>
        <v>3</v>
      </c>
      <c r="Z71" s="31">
        <v>4</v>
      </c>
      <c r="AA71" s="31"/>
      <c r="AB71" s="31">
        <v>5</v>
      </c>
      <c r="AC71" s="31">
        <v>5</v>
      </c>
      <c r="AD71" s="31">
        <v>4</v>
      </c>
      <c r="AE71" s="31">
        <v>4</v>
      </c>
      <c r="AF71" s="649">
        <v>3</v>
      </c>
    </row>
    <row r="72" spans="1:32" ht="21.95" customHeight="1" thickBot="1">
      <c r="A72" s="728"/>
      <c r="B72" s="733"/>
      <c r="C72" s="38" t="s">
        <v>21</v>
      </c>
      <c r="D72" s="57">
        <f t="shared" si="7"/>
        <v>101.16</v>
      </c>
      <c r="E72" s="57"/>
      <c r="F72" s="57"/>
      <c r="G72" s="57"/>
      <c r="H72" s="57"/>
      <c r="I72" s="366"/>
      <c r="J72" s="39"/>
      <c r="K72" s="332">
        <f t="shared" si="1"/>
        <v>101.16</v>
      </c>
      <c r="L72" s="42"/>
      <c r="M72" s="63">
        <v>101.16</v>
      </c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>
        <v>10.840999999999999</v>
      </c>
      <c r="Z72" s="63">
        <v>14.45</v>
      </c>
      <c r="AA72" s="63"/>
      <c r="AB72" s="63">
        <v>18.064</v>
      </c>
      <c r="AC72" s="63">
        <v>18.064</v>
      </c>
      <c r="AD72" s="63">
        <v>14.451000000000001</v>
      </c>
      <c r="AE72" s="63">
        <v>14.451000000000001</v>
      </c>
      <c r="AF72" s="635">
        <v>10.839</v>
      </c>
    </row>
    <row r="73" spans="1:32" ht="21.95" customHeight="1">
      <c r="A73" s="727" t="s">
        <v>72</v>
      </c>
      <c r="B73" s="745" t="s">
        <v>89</v>
      </c>
      <c r="C73" s="53" t="s">
        <v>43</v>
      </c>
      <c r="D73" s="55">
        <f t="shared" si="7"/>
        <v>350</v>
      </c>
      <c r="E73" s="56"/>
      <c r="F73" s="56"/>
      <c r="G73" s="56"/>
      <c r="H73" s="56"/>
      <c r="I73" s="674"/>
      <c r="J73" s="56"/>
      <c r="K73" s="14">
        <v>350</v>
      </c>
      <c r="L73" s="13"/>
      <c r="M73" s="675">
        <v>350</v>
      </c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>
        <v>43</v>
      </c>
      <c r="Z73" s="89">
        <v>45</v>
      </c>
      <c r="AA73" s="89">
        <v>43</v>
      </c>
      <c r="AB73" s="89">
        <v>46</v>
      </c>
      <c r="AC73" s="89">
        <v>43</v>
      </c>
      <c r="AD73" s="89">
        <v>44</v>
      </c>
      <c r="AE73" s="89">
        <v>43</v>
      </c>
      <c r="AF73" s="641">
        <v>43</v>
      </c>
    </row>
    <row r="74" spans="1:32" ht="21.95" customHeight="1" thickBot="1">
      <c r="A74" s="728"/>
      <c r="B74" s="746"/>
      <c r="C74" s="38" t="s">
        <v>21</v>
      </c>
      <c r="D74" s="57">
        <f t="shared" si="7"/>
        <v>306.25</v>
      </c>
      <c r="E74" s="57"/>
      <c r="F74" s="57"/>
      <c r="G74" s="39"/>
      <c r="H74" s="57"/>
      <c r="I74" s="366"/>
      <c r="J74" s="39"/>
      <c r="K74" s="332">
        <v>306.25</v>
      </c>
      <c r="L74" s="39"/>
      <c r="M74" s="63">
        <f t="shared" si="10"/>
        <v>306.25</v>
      </c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>
        <v>37.625</v>
      </c>
      <c r="Z74" s="63">
        <v>39.375</v>
      </c>
      <c r="AA74" s="63">
        <v>37.625</v>
      </c>
      <c r="AB74" s="63">
        <v>40.25</v>
      </c>
      <c r="AC74" s="63">
        <v>37.625</v>
      </c>
      <c r="AD74" s="63">
        <v>38.5</v>
      </c>
      <c r="AE74" s="63">
        <v>37.625</v>
      </c>
      <c r="AF74" s="635">
        <v>37.625</v>
      </c>
    </row>
    <row r="75" spans="1:32" s="19" customFormat="1" ht="21.95" customHeight="1" thickBot="1">
      <c r="A75" s="90" t="s">
        <v>90</v>
      </c>
      <c r="B75" s="91" t="s">
        <v>91</v>
      </c>
      <c r="C75" s="92" t="s">
        <v>21</v>
      </c>
      <c r="D75" s="333">
        <f t="shared" si="7"/>
        <v>506.39</v>
      </c>
      <c r="E75" s="93"/>
      <c r="F75" s="93"/>
      <c r="G75" s="94"/>
      <c r="H75" s="93"/>
      <c r="I75" s="368"/>
      <c r="J75" s="94"/>
      <c r="K75" s="360">
        <f t="shared" si="1"/>
        <v>506.39</v>
      </c>
      <c r="L75" s="94"/>
      <c r="M75" s="369">
        <f>M77+M79+M81</f>
        <v>506.39</v>
      </c>
      <c r="N75" s="369">
        <f t="shared" ref="N75:AF75" si="11">N77+N79+N81</f>
        <v>0</v>
      </c>
      <c r="O75" s="369">
        <f t="shared" si="11"/>
        <v>0</v>
      </c>
      <c r="P75" s="369">
        <f t="shared" si="11"/>
        <v>0</v>
      </c>
      <c r="Q75" s="369">
        <f t="shared" si="11"/>
        <v>0</v>
      </c>
      <c r="R75" s="369">
        <f t="shared" si="11"/>
        <v>0</v>
      </c>
      <c r="S75" s="369">
        <f t="shared" si="11"/>
        <v>0</v>
      </c>
      <c r="T75" s="369">
        <f t="shared" si="11"/>
        <v>0</v>
      </c>
      <c r="U75" s="369">
        <f t="shared" si="11"/>
        <v>0</v>
      </c>
      <c r="V75" s="369">
        <f t="shared" si="11"/>
        <v>0</v>
      </c>
      <c r="W75" s="369">
        <f t="shared" si="11"/>
        <v>0</v>
      </c>
      <c r="X75" s="369">
        <f t="shared" si="11"/>
        <v>0</v>
      </c>
      <c r="Y75" s="369">
        <f t="shared" si="11"/>
        <v>81.582999999999998</v>
      </c>
      <c r="Z75" s="369">
        <f t="shared" si="11"/>
        <v>81.582999999999998</v>
      </c>
      <c r="AA75" s="369">
        <f t="shared" si="11"/>
        <v>94.954999999999998</v>
      </c>
      <c r="AB75" s="369">
        <f t="shared" si="11"/>
        <v>68.638000000000005</v>
      </c>
      <c r="AC75" s="369">
        <f t="shared" si="11"/>
        <v>59.49</v>
      </c>
      <c r="AD75" s="369">
        <f t="shared" si="11"/>
        <v>8.5839999999999996</v>
      </c>
      <c r="AE75" s="369">
        <f t="shared" si="11"/>
        <v>8.5839999999999996</v>
      </c>
      <c r="AF75" s="676">
        <f t="shared" si="11"/>
        <v>102.973</v>
      </c>
    </row>
    <row r="76" spans="1:32" s="19" customFormat="1" ht="21.95" customHeight="1">
      <c r="A76" s="764">
        <v>17</v>
      </c>
      <c r="B76" s="766" t="s">
        <v>92</v>
      </c>
      <c r="C76" s="70" t="s">
        <v>48</v>
      </c>
      <c r="D76" s="54">
        <f t="shared" si="7"/>
        <v>1.1000000000000001</v>
      </c>
      <c r="E76" s="54"/>
      <c r="F76" s="54"/>
      <c r="G76" s="95"/>
      <c r="H76" s="54"/>
      <c r="I76" s="355"/>
      <c r="J76" s="95"/>
      <c r="K76" s="331">
        <f t="shared" si="1"/>
        <v>1.1000000000000001</v>
      </c>
      <c r="L76" s="95"/>
      <c r="M76" s="62">
        <v>1.1000000000000001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>
        <v>0.185</v>
      </c>
      <c r="Z76" s="62">
        <v>0.185</v>
      </c>
      <c r="AA76" s="62">
        <v>0.185</v>
      </c>
      <c r="AB76" s="62">
        <v>0.185</v>
      </c>
      <c r="AC76" s="62">
        <v>0.18</v>
      </c>
      <c r="AD76" s="62"/>
      <c r="AE76" s="62"/>
      <c r="AF76" s="643">
        <v>0.18</v>
      </c>
    </row>
    <row r="77" spans="1:32" s="19" customFormat="1" ht="21.95" customHeight="1" thickBot="1">
      <c r="A77" s="765"/>
      <c r="B77" s="767"/>
      <c r="C77" s="71" t="s">
        <v>21</v>
      </c>
      <c r="D77" s="57">
        <f t="shared" si="7"/>
        <v>124.3</v>
      </c>
      <c r="E77" s="57"/>
      <c r="F77" s="57"/>
      <c r="G77" s="370"/>
      <c r="H77" s="57"/>
      <c r="I77" s="354"/>
      <c r="J77" s="96"/>
      <c r="K77" s="332">
        <f t="shared" ref="K77:K86" si="12">M77</f>
        <v>124.3</v>
      </c>
      <c r="L77" s="96"/>
      <c r="M77" s="63">
        <v>124.3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>
        <v>20.905000000000001</v>
      </c>
      <c r="Z77" s="63">
        <v>20.905000000000001</v>
      </c>
      <c r="AA77" s="63">
        <v>20.905000000000001</v>
      </c>
      <c r="AB77" s="63">
        <v>20.905000000000001</v>
      </c>
      <c r="AC77" s="63">
        <v>20.34</v>
      </c>
      <c r="AD77" s="63"/>
      <c r="AE77" s="63"/>
      <c r="AF77" s="635">
        <v>20.34</v>
      </c>
    </row>
    <row r="78" spans="1:32" s="19" customFormat="1" ht="21.95" customHeight="1">
      <c r="A78" s="768">
        <v>18</v>
      </c>
      <c r="B78" s="770" t="s">
        <v>93</v>
      </c>
      <c r="C78" s="97" t="s">
        <v>43</v>
      </c>
      <c r="D78" s="44">
        <f t="shared" si="7"/>
        <v>240</v>
      </c>
      <c r="E78" s="46"/>
      <c r="F78" s="66"/>
      <c r="G78" s="98"/>
      <c r="H78" s="46"/>
      <c r="I78" s="355"/>
      <c r="J78" s="98"/>
      <c r="K78" s="326">
        <f t="shared" si="12"/>
        <v>240</v>
      </c>
      <c r="L78" s="98"/>
      <c r="M78" s="67">
        <v>240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>
        <v>40</v>
      </c>
      <c r="Z78" s="67">
        <v>40</v>
      </c>
      <c r="AA78" s="67">
        <v>30</v>
      </c>
      <c r="AB78" s="67">
        <v>40</v>
      </c>
      <c r="AC78" s="67">
        <v>30</v>
      </c>
      <c r="AD78" s="67">
        <v>10</v>
      </c>
      <c r="AE78" s="67">
        <v>10</v>
      </c>
      <c r="AF78" s="628">
        <v>40</v>
      </c>
    </row>
    <row r="79" spans="1:32" s="19" customFormat="1" ht="21.95" customHeight="1" thickBot="1">
      <c r="A79" s="769"/>
      <c r="B79" s="771"/>
      <c r="C79" s="99" t="s">
        <v>21</v>
      </c>
      <c r="D79" s="60">
        <f t="shared" si="7"/>
        <v>206</v>
      </c>
      <c r="E79" s="60"/>
      <c r="F79" s="60"/>
      <c r="G79" s="371"/>
      <c r="H79" s="60"/>
      <c r="I79" s="354"/>
      <c r="J79" s="100"/>
      <c r="K79" s="332">
        <f t="shared" si="12"/>
        <v>206</v>
      </c>
      <c r="L79" s="100"/>
      <c r="M79" s="61">
        <v>206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>
        <v>34.332999999999998</v>
      </c>
      <c r="Z79" s="61">
        <v>34.332999999999998</v>
      </c>
      <c r="AA79" s="61">
        <v>25.75</v>
      </c>
      <c r="AB79" s="61">
        <v>34.332999999999998</v>
      </c>
      <c r="AC79" s="61">
        <v>25.75</v>
      </c>
      <c r="AD79" s="61">
        <v>8.5839999999999996</v>
      </c>
      <c r="AE79" s="61">
        <v>8.5839999999999996</v>
      </c>
      <c r="AF79" s="653">
        <v>34.332999999999998</v>
      </c>
    </row>
    <row r="80" spans="1:32" s="19" customFormat="1" ht="21.95" customHeight="1">
      <c r="A80" s="741" t="s">
        <v>76</v>
      </c>
      <c r="B80" s="772" t="s">
        <v>164</v>
      </c>
      <c r="C80" s="70" t="s">
        <v>43</v>
      </c>
      <c r="D80" s="55">
        <f t="shared" si="7"/>
        <v>54</v>
      </c>
      <c r="E80" s="56"/>
      <c r="F80" s="30"/>
      <c r="G80" s="95"/>
      <c r="H80" s="56"/>
      <c r="I80" s="355"/>
      <c r="J80" s="95"/>
      <c r="K80" s="326">
        <f t="shared" si="12"/>
        <v>54</v>
      </c>
      <c r="L80" s="95"/>
      <c r="M80" s="31">
        <v>54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>
        <v>6</v>
      </c>
      <c r="Z80" s="31">
        <v>6</v>
      </c>
      <c r="AA80" s="31">
        <v>11</v>
      </c>
      <c r="AB80" s="31">
        <v>10</v>
      </c>
      <c r="AC80" s="31">
        <v>10</v>
      </c>
      <c r="AD80" s="31"/>
      <c r="AE80" s="31"/>
      <c r="AF80" s="649">
        <v>11</v>
      </c>
    </row>
    <row r="81" spans="1:34" s="19" customFormat="1" ht="21.95" customHeight="1" thickBot="1">
      <c r="A81" s="742"/>
      <c r="B81" s="773"/>
      <c r="C81" s="71" t="s">
        <v>21</v>
      </c>
      <c r="D81" s="57">
        <f t="shared" si="7"/>
        <v>176.09</v>
      </c>
      <c r="E81" s="57"/>
      <c r="F81" s="57"/>
      <c r="G81" s="370"/>
      <c r="H81" s="57"/>
      <c r="I81" s="354"/>
      <c r="J81" s="96"/>
      <c r="K81" s="332">
        <f t="shared" si="12"/>
        <v>176.09</v>
      </c>
      <c r="L81" s="96"/>
      <c r="M81" s="63">
        <v>176.09</v>
      </c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>
        <v>26.344999999999999</v>
      </c>
      <c r="Z81" s="63">
        <v>26.344999999999999</v>
      </c>
      <c r="AA81" s="63">
        <v>48.3</v>
      </c>
      <c r="AB81" s="63">
        <v>13.4</v>
      </c>
      <c r="AC81" s="63">
        <v>13.4</v>
      </c>
      <c r="AD81" s="63"/>
      <c r="AE81" s="63"/>
      <c r="AF81" s="635">
        <v>48.3</v>
      </c>
    </row>
    <row r="82" spans="1:34" s="19" customFormat="1" ht="30" customHeight="1" thickBot="1">
      <c r="A82" s="90" t="s">
        <v>94</v>
      </c>
      <c r="B82" s="101" t="s">
        <v>95</v>
      </c>
      <c r="C82" s="102" t="s">
        <v>21</v>
      </c>
      <c r="D82" s="677">
        <f t="shared" ref="D82:D84" si="13">H82</f>
        <v>0</v>
      </c>
      <c r="E82" s="103"/>
      <c r="F82" s="103"/>
      <c r="G82" s="104"/>
      <c r="H82" s="103"/>
      <c r="I82" s="368"/>
      <c r="J82" s="121"/>
      <c r="K82" s="372">
        <f t="shared" si="12"/>
        <v>0</v>
      </c>
      <c r="L82" s="121"/>
      <c r="M82" s="373">
        <f>M83</f>
        <v>0</v>
      </c>
      <c r="N82" s="373">
        <f t="shared" ref="N82:AF82" si="14">N83</f>
        <v>0</v>
      </c>
      <c r="O82" s="373">
        <f t="shared" si="14"/>
        <v>0</v>
      </c>
      <c r="P82" s="373">
        <f t="shared" si="14"/>
        <v>0</v>
      </c>
      <c r="Q82" s="373">
        <f t="shared" si="14"/>
        <v>0</v>
      </c>
      <c r="R82" s="373">
        <f t="shared" si="14"/>
        <v>0</v>
      </c>
      <c r="S82" s="373">
        <f t="shared" si="14"/>
        <v>0</v>
      </c>
      <c r="T82" s="373">
        <f t="shared" si="14"/>
        <v>0</v>
      </c>
      <c r="U82" s="373">
        <f t="shared" si="14"/>
        <v>0</v>
      </c>
      <c r="V82" s="373">
        <f t="shared" si="14"/>
        <v>0</v>
      </c>
      <c r="W82" s="373">
        <f t="shared" si="14"/>
        <v>0</v>
      </c>
      <c r="X82" s="373">
        <f t="shared" si="14"/>
        <v>0</v>
      </c>
      <c r="Y82" s="373">
        <f t="shared" si="14"/>
        <v>0</v>
      </c>
      <c r="Z82" s="373">
        <f t="shared" si="14"/>
        <v>0</v>
      </c>
      <c r="AA82" s="373">
        <f t="shared" si="14"/>
        <v>0</v>
      </c>
      <c r="AB82" s="373">
        <f t="shared" si="14"/>
        <v>0</v>
      </c>
      <c r="AC82" s="373">
        <f t="shared" si="14"/>
        <v>0</v>
      </c>
      <c r="AD82" s="373">
        <f t="shared" si="14"/>
        <v>0</v>
      </c>
      <c r="AE82" s="373">
        <f t="shared" si="14"/>
        <v>0</v>
      </c>
      <c r="AF82" s="678">
        <f t="shared" si="14"/>
        <v>0</v>
      </c>
    </row>
    <row r="83" spans="1:34" s="19" customFormat="1" ht="21.95" customHeight="1" thickBot="1">
      <c r="A83" s="105" t="s">
        <v>77</v>
      </c>
      <c r="B83" s="106" t="s">
        <v>96</v>
      </c>
      <c r="C83" s="107" t="s">
        <v>21</v>
      </c>
      <c r="D83" s="679">
        <f t="shared" si="13"/>
        <v>0</v>
      </c>
      <c r="E83" s="108"/>
      <c r="F83" s="108"/>
      <c r="G83" s="95"/>
      <c r="H83" s="108"/>
      <c r="I83" s="355"/>
      <c r="J83" s="98"/>
      <c r="K83" s="680">
        <f t="shared" si="12"/>
        <v>0</v>
      </c>
      <c r="L83" s="110"/>
      <c r="M83" s="681">
        <v>0</v>
      </c>
      <c r="N83" s="681">
        <v>0</v>
      </c>
      <c r="O83" s="681">
        <v>0</v>
      </c>
      <c r="P83" s="681">
        <v>0</v>
      </c>
      <c r="Q83" s="681">
        <v>0</v>
      </c>
      <c r="R83" s="681">
        <v>0</v>
      </c>
      <c r="S83" s="681">
        <v>0</v>
      </c>
      <c r="T83" s="681">
        <v>0</v>
      </c>
      <c r="U83" s="681">
        <v>0</v>
      </c>
      <c r="V83" s="681">
        <v>0</v>
      </c>
      <c r="W83" s="681">
        <v>0</v>
      </c>
      <c r="X83" s="681">
        <v>0</v>
      </c>
      <c r="Y83" s="681">
        <v>0</v>
      </c>
      <c r="Z83" s="681">
        <v>0</v>
      </c>
      <c r="AA83" s="681">
        <v>0</v>
      </c>
      <c r="AB83" s="681">
        <v>0</v>
      </c>
      <c r="AC83" s="681">
        <v>0</v>
      </c>
      <c r="AD83" s="681">
        <v>0</v>
      </c>
      <c r="AE83" s="681">
        <v>0</v>
      </c>
      <c r="AF83" s="682">
        <v>0</v>
      </c>
    </row>
    <row r="84" spans="1:34" s="19" customFormat="1" ht="21.95" customHeight="1" thickBot="1">
      <c r="A84" s="105" t="s">
        <v>78</v>
      </c>
      <c r="B84" s="106" t="s">
        <v>97</v>
      </c>
      <c r="C84" s="107" t="s">
        <v>21</v>
      </c>
      <c r="D84" s="111">
        <f t="shared" si="13"/>
        <v>0</v>
      </c>
      <c r="E84" s="111"/>
      <c r="F84" s="109"/>
      <c r="G84" s="109"/>
      <c r="H84" s="111"/>
      <c r="I84" s="354"/>
      <c r="J84" s="109"/>
      <c r="K84" s="683">
        <f t="shared" si="12"/>
        <v>0</v>
      </c>
      <c r="L84" s="109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684"/>
    </row>
    <row r="85" spans="1:34" s="19" customFormat="1" ht="21.95" customHeight="1" thickBot="1">
      <c r="A85" s="76" t="s">
        <v>81</v>
      </c>
      <c r="B85" s="113" t="s">
        <v>98</v>
      </c>
      <c r="C85" s="78" t="s">
        <v>21</v>
      </c>
      <c r="D85" s="114">
        <f>K85</f>
        <v>603.29399999999998</v>
      </c>
      <c r="E85" s="114"/>
      <c r="F85" s="114"/>
      <c r="G85" s="104"/>
      <c r="H85" s="114"/>
      <c r="I85" s="368"/>
      <c r="J85" s="121"/>
      <c r="K85" s="685">
        <f t="shared" si="12"/>
        <v>603.29399999999998</v>
      </c>
      <c r="L85" s="121"/>
      <c r="M85" s="120">
        <v>603.29399999999998</v>
      </c>
      <c r="N85" s="120">
        <v>603.29399999999998</v>
      </c>
      <c r="O85" s="120">
        <v>603.29399999999998</v>
      </c>
      <c r="P85" s="120">
        <v>603.29399999999998</v>
      </c>
      <c r="Q85" s="120">
        <v>603.29399999999998</v>
      </c>
      <c r="R85" s="120">
        <v>603.29399999999998</v>
      </c>
      <c r="S85" s="120">
        <v>603.29399999999998</v>
      </c>
      <c r="T85" s="120">
        <v>603.29399999999998</v>
      </c>
      <c r="U85" s="120">
        <v>603.29399999999998</v>
      </c>
      <c r="V85" s="120">
        <v>603.29399999999998</v>
      </c>
      <c r="W85" s="120">
        <v>603.29399999999998</v>
      </c>
      <c r="X85" s="120">
        <v>603.29399999999998</v>
      </c>
      <c r="Y85" s="120">
        <v>25.609000000000002</v>
      </c>
      <c r="Z85" s="120">
        <v>77.132999999999996</v>
      </c>
      <c r="AA85" s="120">
        <v>21.751999999999999</v>
      </c>
      <c r="AB85" s="120">
        <v>124.599</v>
      </c>
      <c r="AC85" s="120">
        <v>110.822</v>
      </c>
      <c r="AD85" s="120">
        <v>82.263999999999996</v>
      </c>
      <c r="AE85" s="120">
        <v>82.061999999999998</v>
      </c>
      <c r="AF85" s="686">
        <v>79.052999999999997</v>
      </c>
      <c r="AG85" s="687"/>
    </row>
    <row r="86" spans="1:34" s="19" customFormat="1" ht="21.95" customHeight="1" thickBot="1">
      <c r="A86" s="115"/>
      <c r="B86" s="116" t="s">
        <v>99</v>
      </c>
      <c r="C86" s="117" t="s">
        <v>21</v>
      </c>
      <c r="D86" s="118">
        <f>K86</f>
        <v>6349.8320000000003</v>
      </c>
      <c r="E86" s="118"/>
      <c r="F86" s="118"/>
      <c r="G86" s="119"/>
      <c r="H86" s="118"/>
      <c r="I86" s="368"/>
      <c r="J86" s="119"/>
      <c r="K86" s="360">
        <f t="shared" si="12"/>
        <v>6349.8320000000003</v>
      </c>
      <c r="L86" s="121"/>
      <c r="M86" s="120">
        <f t="shared" ref="M86:AF86" si="15">M11+M60+M75+M82+M85</f>
        <v>6349.8320000000003</v>
      </c>
      <c r="N86" s="120" t="e">
        <f t="shared" si="15"/>
        <v>#REF!</v>
      </c>
      <c r="O86" s="120" t="e">
        <f t="shared" si="15"/>
        <v>#REF!</v>
      </c>
      <c r="P86" s="120" t="e">
        <f t="shared" si="15"/>
        <v>#REF!</v>
      </c>
      <c r="Q86" s="120" t="e">
        <f t="shared" si="15"/>
        <v>#REF!</v>
      </c>
      <c r="R86" s="120" t="e">
        <f t="shared" si="15"/>
        <v>#REF!</v>
      </c>
      <c r="S86" s="120" t="e">
        <f t="shared" si="15"/>
        <v>#REF!</v>
      </c>
      <c r="T86" s="120" t="e">
        <f t="shared" si="15"/>
        <v>#REF!</v>
      </c>
      <c r="U86" s="120" t="e">
        <f t="shared" si="15"/>
        <v>#REF!</v>
      </c>
      <c r="V86" s="120" t="e">
        <f t="shared" si="15"/>
        <v>#REF!</v>
      </c>
      <c r="W86" s="120" t="e">
        <f t="shared" si="15"/>
        <v>#REF!</v>
      </c>
      <c r="X86" s="120" t="e">
        <f t="shared" si="15"/>
        <v>#REF!</v>
      </c>
      <c r="Y86" s="120">
        <f t="shared" si="15"/>
        <v>604.76400000000001</v>
      </c>
      <c r="Z86" s="120">
        <f t="shared" si="15"/>
        <v>1184.6210000000001</v>
      </c>
      <c r="AA86" s="120">
        <f t="shared" si="15"/>
        <v>644.29200000000003</v>
      </c>
      <c r="AB86" s="120">
        <f t="shared" si="15"/>
        <v>951.27700000000004</v>
      </c>
      <c r="AC86" s="120">
        <f t="shared" si="15"/>
        <v>1286.5720000000001</v>
      </c>
      <c r="AD86" s="120">
        <f t="shared" si="15"/>
        <v>590.78899999999999</v>
      </c>
      <c r="AE86" s="120">
        <f t="shared" si="15"/>
        <v>611.80199999999991</v>
      </c>
      <c r="AF86" s="686">
        <f t="shared" si="15"/>
        <v>475.71499999999997</v>
      </c>
    </row>
    <row r="87" spans="1:34" s="19" customFormat="1">
      <c r="A87" s="122"/>
      <c r="B87" s="123"/>
      <c r="C87" s="124"/>
      <c r="D87" s="125"/>
      <c r="E87" s="125"/>
      <c r="F87" s="126"/>
      <c r="G87" s="126"/>
      <c r="H87" s="126"/>
      <c r="I87" s="127"/>
      <c r="J87" s="126"/>
      <c r="K87" s="125"/>
      <c r="L87" s="126"/>
      <c r="M87" s="126"/>
      <c r="N87" s="126"/>
      <c r="O87" s="126"/>
      <c r="P87" s="125"/>
      <c r="Q87" s="126"/>
      <c r="R87" s="125"/>
      <c r="S87" s="125"/>
      <c r="T87" s="126"/>
      <c r="U87" s="128"/>
      <c r="V87" s="128"/>
      <c r="W87" s="128"/>
      <c r="X87" s="128"/>
      <c r="Y87" s="688">
        <f>4422.1*5.08*12/1000</f>
        <v>269.57121599999999</v>
      </c>
      <c r="Z87" s="688">
        <f>13309.26*5.08*12/1000</f>
        <v>811.33248959999992</v>
      </c>
      <c r="AA87" s="688">
        <f>3756.1*5.08*12/1000</f>
        <v>228.97185600000003</v>
      </c>
      <c r="AB87" s="688">
        <f>21515.2*5.08*12/1000</f>
        <v>1311.5665919999999</v>
      </c>
      <c r="AC87" s="688">
        <f>19136.4*5.08*12/1000</f>
        <v>1166.5549440000002</v>
      </c>
      <c r="AD87" s="688">
        <f>14205*5.08*12/1000</f>
        <v>865.93679999999995</v>
      </c>
      <c r="AE87" s="688">
        <f>14170.2*5.08*12/1000</f>
        <v>863.81539200000009</v>
      </c>
      <c r="AF87" s="688">
        <f>13650.6*5.08*12/1000</f>
        <v>832.14057600000012</v>
      </c>
      <c r="AG87" s="689"/>
      <c r="AH87" s="689"/>
    </row>
    <row r="88" spans="1:34" s="19" customFormat="1">
      <c r="A88" s="129"/>
      <c r="B88" s="130"/>
      <c r="C88" s="126"/>
      <c r="D88" s="125"/>
      <c r="E88" s="125"/>
      <c r="F88" s="126"/>
      <c r="G88" s="126"/>
      <c r="H88" s="126"/>
      <c r="I88" s="127"/>
      <c r="J88" s="126"/>
      <c r="K88" s="125"/>
      <c r="L88" s="126"/>
      <c r="M88" s="126"/>
      <c r="N88" s="126"/>
      <c r="O88" s="126"/>
      <c r="P88" s="125"/>
      <c r="Q88" s="126"/>
      <c r="R88" s="125"/>
      <c r="S88" s="125"/>
      <c r="T88" s="126"/>
      <c r="U88" s="128"/>
      <c r="V88" s="128"/>
      <c r="W88" s="128"/>
      <c r="X88" s="128"/>
      <c r="Y88" s="689">
        <v>4422.1000000000004</v>
      </c>
      <c r="Z88" s="689">
        <v>13309.26</v>
      </c>
      <c r="AA88" s="689">
        <v>3756.1</v>
      </c>
      <c r="AB88" s="689">
        <v>21515.200000000001</v>
      </c>
      <c r="AC88" s="689">
        <v>19136.400000000001</v>
      </c>
      <c r="AD88" s="689">
        <v>14205</v>
      </c>
      <c r="AE88" s="689">
        <v>14170.2</v>
      </c>
      <c r="AF88" s="689">
        <v>13650.6</v>
      </c>
      <c r="AG88" s="689">
        <f>SUM(Y88:AF88)</f>
        <v>104164.86</v>
      </c>
      <c r="AH88" s="689" t="s">
        <v>278</v>
      </c>
    </row>
    <row r="89" spans="1:34">
      <c r="A89" s="131"/>
      <c r="B89" s="131"/>
      <c r="C89" s="131"/>
      <c r="D89" s="132"/>
      <c r="E89" s="132"/>
      <c r="F89" s="131"/>
      <c r="G89" s="131"/>
      <c r="H89" s="131"/>
      <c r="I89" s="133"/>
      <c r="J89" s="131"/>
      <c r="K89" s="132"/>
      <c r="L89" s="131"/>
      <c r="M89" s="131"/>
      <c r="N89" s="131"/>
      <c r="O89" s="131"/>
      <c r="P89" s="132"/>
      <c r="Q89" s="131"/>
      <c r="R89" s="132"/>
      <c r="S89" s="132"/>
      <c r="T89" s="131"/>
      <c r="U89" s="7"/>
      <c r="V89" s="7"/>
      <c r="W89" s="7"/>
      <c r="X89" s="7"/>
      <c r="Y89" s="690"/>
      <c r="Z89" s="690"/>
      <c r="AA89" s="690"/>
      <c r="AB89" s="690"/>
      <c r="AC89" s="690"/>
      <c r="AD89" s="690"/>
      <c r="AE89" s="690"/>
      <c r="AF89" s="690"/>
      <c r="AG89" s="690">
        <f>AG88*5.08*12</f>
        <v>6349889.8656000011</v>
      </c>
      <c r="AH89" s="690"/>
    </row>
    <row r="90" spans="1:34" s="2" customFormat="1" ht="13.7" customHeight="1" thickBot="1">
      <c r="A90" s="756" t="s">
        <v>100</v>
      </c>
      <c r="B90" s="756"/>
      <c r="C90" s="756"/>
      <c r="D90" s="756"/>
      <c r="E90" s="756"/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756"/>
      <c r="R90" s="756"/>
      <c r="S90" s="757"/>
      <c r="T90" s="756"/>
    </row>
    <row r="91" spans="1:34" s="2" customFormat="1">
      <c r="A91" s="758" t="s">
        <v>101</v>
      </c>
      <c r="B91" s="760" t="s">
        <v>102</v>
      </c>
      <c r="C91" s="134" t="s">
        <v>43</v>
      </c>
      <c r="D91" s="135">
        <v>0</v>
      </c>
      <c r="E91" s="136"/>
      <c r="F91" s="137"/>
      <c r="G91" s="138"/>
      <c r="H91" s="138"/>
      <c r="I91" s="139"/>
      <c r="J91" s="138"/>
      <c r="K91" s="136"/>
      <c r="L91" s="134"/>
      <c r="M91" s="138"/>
      <c r="N91" s="140"/>
      <c r="O91" s="138"/>
      <c r="P91" s="141"/>
      <c r="Q91" s="142"/>
      <c r="R91" s="135"/>
      <c r="S91" s="141"/>
      <c r="T91" s="143"/>
      <c r="U91" s="144"/>
      <c r="V91" s="145"/>
      <c r="W91" s="144"/>
      <c r="X91" s="145"/>
    </row>
    <row r="92" spans="1:34" s="2" customFormat="1" ht="15.75" thickBot="1">
      <c r="A92" s="759"/>
      <c r="B92" s="761"/>
      <c r="C92" s="146" t="s">
        <v>21</v>
      </c>
      <c r="D92" s="147">
        <v>0</v>
      </c>
      <c r="E92" s="147"/>
      <c r="F92" s="147"/>
      <c r="G92" s="148"/>
      <c r="H92" s="148"/>
      <c r="I92" s="149"/>
      <c r="J92" s="148"/>
      <c r="K92" s="150"/>
      <c r="L92" s="151"/>
      <c r="M92" s="148"/>
      <c r="N92" s="124"/>
      <c r="O92" s="148"/>
      <c r="P92" s="152"/>
      <c r="Q92" s="153"/>
      <c r="R92" s="147"/>
      <c r="S92" s="154"/>
      <c r="T92" s="155"/>
      <c r="U92" s="156"/>
      <c r="V92" s="157"/>
      <c r="W92" s="156"/>
      <c r="X92" s="157"/>
    </row>
    <row r="93" spans="1:34" s="2" customFormat="1" ht="15.75" thickBot="1">
      <c r="A93" s="762" t="s">
        <v>103</v>
      </c>
      <c r="B93" s="760" t="s">
        <v>104</v>
      </c>
      <c r="C93" s="134" t="s">
        <v>43</v>
      </c>
      <c r="D93" s="158">
        <v>0</v>
      </c>
      <c r="E93" s="136"/>
      <c r="F93" s="159"/>
      <c r="G93" s="138"/>
      <c r="H93" s="138"/>
      <c r="I93" s="139"/>
      <c r="J93" s="138"/>
      <c r="K93" s="136"/>
      <c r="L93" s="142"/>
      <c r="M93" s="138"/>
      <c r="N93" s="140"/>
      <c r="O93" s="138"/>
      <c r="P93" s="160"/>
      <c r="Q93" s="161"/>
      <c r="R93" s="135"/>
      <c r="S93" s="162"/>
      <c r="T93" s="134"/>
      <c r="U93" s="163"/>
      <c r="V93" s="144"/>
      <c r="W93" s="163"/>
      <c r="X93" s="144"/>
    </row>
    <row r="94" spans="1:34" s="2" customFormat="1" ht="15.75" thickBot="1">
      <c r="A94" s="763"/>
      <c r="B94" s="761"/>
      <c r="C94" s="164" t="s">
        <v>21</v>
      </c>
      <c r="D94" s="158">
        <v>0</v>
      </c>
      <c r="E94" s="136"/>
      <c r="F94" s="159"/>
      <c r="G94" s="165"/>
      <c r="H94" s="165"/>
      <c r="I94" s="166"/>
      <c r="J94" s="165"/>
      <c r="K94" s="167"/>
      <c r="L94" s="168"/>
      <c r="M94" s="165"/>
      <c r="N94" s="169"/>
      <c r="O94" s="165"/>
      <c r="P94" s="170"/>
      <c r="Q94" s="171"/>
      <c r="R94" s="172"/>
      <c r="S94" s="154"/>
      <c r="T94" s="164"/>
      <c r="U94" s="173"/>
      <c r="V94" s="174"/>
      <c r="W94" s="173"/>
      <c r="X94" s="174"/>
    </row>
    <row r="95" spans="1:34" s="2" customFormat="1" ht="15.75" thickBot="1">
      <c r="A95" s="762" t="s">
        <v>46</v>
      </c>
      <c r="B95" s="760" t="s">
        <v>105</v>
      </c>
      <c r="C95" s="134" t="s">
        <v>43</v>
      </c>
      <c r="D95" s="158">
        <v>0</v>
      </c>
      <c r="E95" s="136"/>
      <c r="F95" s="159"/>
      <c r="G95" s="138"/>
      <c r="H95" s="138"/>
      <c r="I95" s="139"/>
      <c r="J95" s="138"/>
      <c r="K95" s="136"/>
      <c r="L95" s="142"/>
      <c r="M95" s="138"/>
      <c r="N95" s="140"/>
      <c r="O95" s="138"/>
      <c r="P95" s="160"/>
      <c r="Q95" s="161"/>
      <c r="R95" s="135"/>
      <c r="S95" s="141"/>
      <c r="T95" s="134"/>
      <c r="U95" s="163"/>
      <c r="V95" s="144"/>
      <c r="W95" s="163"/>
      <c r="X95" s="144"/>
    </row>
    <row r="96" spans="1:34" s="2" customFormat="1" ht="15.75" thickBot="1">
      <c r="A96" s="763"/>
      <c r="B96" s="761"/>
      <c r="C96" s="164" t="s">
        <v>21</v>
      </c>
      <c r="D96" s="158">
        <v>0</v>
      </c>
      <c r="E96" s="136"/>
      <c r="F96" s="159"/>
      <c r="G96" s="165"/>
      <c r="H96" s="165"/>
      <c r="I96" s="166"/>
      <c r="J96" s="165"/>
      <c r="K96" s="167"/>
      <c r="L96" s="168"/>
      <c r="M96" s="165"/>
      <c r="N96" s="169"/>
      <c r="O96" s="165"/>
      <c r="P96" s="170"/>
      <c r="Q96" s="171"/>
      <c r="R96" s="172"/>
      <c r="S96" s="154"/>
      <c r="T96" s="164"/>
      <c r="U96" s="173"/>
      <c r="V96" s="174"/>
      <c r="W96" s="173"/>
      <c r="X96" s="174"/>
    </row>
    <row r="97" spans="1:24" s="2" customFormat="1">
      <c r="A97" s="762" t="s">
        <v>49</v>
      </c>
      <c r="B97" s="760" t="s">
        <v>106</v>
      </c>
      <c r="C97" s="175" t="s">
        <v>24</v>
      </c>
      <c r="D97" s="176">
        <v>0</v>
      </c>
      <c r="E97" s="177"/>
      <c r="F97" s="178"/>
      <c r="G97" s="179"/>
      <c r="H97" s="179"/>
      <c r="I97" s="180"/>
      <c r="J97" s="179"/>
      <c r="K97" s="177"/>
      <c r="L97" s="175"/>
      <c r="M97" s="179"/>
      <c r="N97" s="181"/>
      <c r="O97" s="179"/>
      <c r="P97" s="162"/>
      <c r="Q97" s="182"/>
      <c r="R97" s="176"/>
      <c r="S97" s="162"/>
      <c r="T97" s="183"/>
      <c r="U97" s="184"/>
      <c r="V97" s="185"/>
      <c r="W97" s="184"/>
      <c r="X97" s="185"/>
    </row>
    <row r="98" spans="1:24" s="2" customFormat="1" ht="21.75" customHeight="1" thickBot="1">
      <c r="A98" s="763"/>
      <c r="B98" s="761"/>
      <c r="C98" s="164" t="s">
        <v>21</v>
      </c>
      <c r="D98" s="176">
        <v>0</v>
      </c>
      <c r="E98" s="177"/>
      <c r="F98" s="178"/>
      <c r="G98" s="186"/>
      <c r="H98" s="186"/>
      <c r="I98" s="187"/>
      <c r="J98" s="186"/>
      <c r="K98" s="167"/>
      <c r="L98" s="188"/>
      <c r="M98" s="186"/>
      <c r="N98" s="189"/>
      <c r="O98" s="186"/>
      <c r="P98" s="154"/>
      <c r="Q98" s="190"/>
      <c r="R98" s="172"/>
      <c r="S98" s="191"/>
      <c r="T98" s="192"/>
      <c r="U98" s="174"/>
      <c r="V98" s="193"/>
      <c r="W98" s="174"/>
      <c r="X98" s="193"/>
    </row>
    <row r="99" spans="1:24" s="2" customFormat="1" ht="15.75" thickBot="1">
      <c r="A99" s="762" t="s">
        <v>51</v>
      </c>
      <c r="B99" s="760" t="s">
        <v>107</v>
      </c>
      <c r="C99" s="175" t="s">
        <v>43</v>
      </c>
      <c r="D99" s="135">
        <v>0</v>
      </c>
      <c r="E99" s="136"/>
      <c r="F99" s="137"/>
      <c r="G99" s="138"/>
      <c r="H99" s="138"/>
      <c r="I99" s="139"/>
      <c r="J99" s="138"/>
      <c r="K99" s="136"/>
      <c r="L99" s="134"/>
      <c r="M99" s="138"/>
      <c r="N99" s="140"/>
      <c r="O99" s="138"/>
      <c r="P99" s="141"/>
      <c r="Q99" s="142"/>
      <c r="R99" s="135"/>
      <c r="S99" s="141"/>
      <c r="T99" s="143"/>
      <c r="U99" s="144"/>
      <c r="V99" s="145"/>
      <c r="W99" s="144"/>
      <c r="X99" s="145"/>
    </row>
    <row r="100" spans="1:24" s="2" customFormat="1" ht="21" customHeight="1" thickBot="1">
      <c r="A100" s="763"/>
      <c r="B100" s="761"/>
      <c r="C100" s="151" t="s">
        <v>21</v>
      </c>
      <c r="D100" s="135">
        <v>0</v>
      </c>
      <c r="E100" s="136"/>
      <c r="F100" s="137"/>
      <c r="G100" s="186"/>
      <c r="H100" s="186"/>
      <c r="I100" s="187"/>
      <c r="J100" s="186"/>
      <c r="K100" s="167"/>
      <c r="L100" s="188"/>
      <c r="M100" s="186"/>
      <c r="N100" s="189"/>
      <c r="O100" s="186"/>
      <c r="P100" s="154"/>
      <c r="Q100" s="190"/>
      <c r="R100" s="172"/>
      <c r="S100" s="191"/>
      <c r="T100" s="192"/>
      <c r="U100" s="174"/>
      <c r="V100" s="193"/>
      <c r="W100" s="174"/>
      <c r="X100" s="193"/>
    </row>
    <row r="101" spans="1:24" s="2" customFormat="1" ht="15.75" thickBot="1">
      <c r="A101" s="762" t="s">
        <v>54</v>
      </c>
      <c r="B101" s="760" t="s">
        <v>108</v>
      </c>
      <c r="C101" s="134" t="s">
        <v>48</v>
      </c>
      <c r="D101" s="135">
        <v>0</v>
      </c>
      <c r="E101" s="194"/>
      <c r="F101" s="137"/>
      <c r="G101" s="138"/>
      <c r="H101" s="140"/>
      <c r="I101" s="139"/>
      <c r="J101" s="140"/>
      <c r="K101" s="136"/>
      <c r="L101" s="134"/>
      <c r="M101" s="138"/>
      <c r="N101" s="140"/>
      <c r="O101" s="138"/>
      <c r="P101" s="141"/>
      <c r="Q101" s="142"/>
      <c r="R101" s="135"/>
      <c r="S101" s="141"/>
      <c r="T101" s="143"/>
      <c r="U101" s="144"/>
      <c r="V101" s="145"/>
      <c r="W101" s="144"/>
      <c r="X101" s="145"/>
    </row>
    <row r="102" spans="1:24" s="2" customFormat="1" ht="21.75" customHeight="1" thickBot="1">
      <c r="A102" s="763"/>
      <c r="B102" s="761"/>
      <c r="C102" s="164" t="s">
        <v>109</v>
      </c>
      <c r="D102" s="135">
        <v>0</v>
      </c>
      <c r="E102" s="194"/>
      <c r="F102" s="137"/>
      <c r="G102" s="165"/>
      <c r="H102" s="169"/>
      <c r="I102" s="166"/>
      <c r="J102" s="169"/>
      <c r="K102" s="167"/>
      <c r="L102" s="164"/>
      <c r="M102" s="165"/>
      <c r="N102" s="169"/>
      <c r="O102" s="165"/>
      <c r="P102" s="154"/>
      <c r="Q102" s="168"/>
      <c r="R102" s="172"/>
      <c r="S102" s="154"/>
      <c r="T102" s="195"/>
      <c r="U102" s="174"/>
      <c r="V102" s="196"/>
      <c r="W102" s="174"/>
      <c r="X102" s="196"/>
    </row>
    <row r="103" spans="1:24" s="2" customFormat="1">
      <c r="A103" s="774">
        <v>7</v>
      </c>
      <c r="B103" s="760" t="s">
        <v>110</v>
      </c>
      <c r="C103" s="175" t="s">
        <v>111</v>
      </c>
      <c r="D103" s="176">
        <v>0</v>
      </c>
      <c r="E103" s="177"/>
      <c r="F103" s="178"/>
      <c r="G103" s="179"/>
      <c r="H103" s="179"/>
      <c r="I103" s="180"/>
      <c r="J103" s="179"/>
      <c r="K103" s="177"/>
      <c r="L103" s="175"/>
      <c r="M103" s="179"/>
      <c r="N103" s="181"/>
      <c r="O103" s="179"/>
      <c r="P103" s="162"/>
      <c r="Q103" s="182"/>
      <c r="R103" s="176"/>
      <c r="S103" s="162"/>
      <c r="T103" s="183"/>
      <c r="U103" s="184"/>
      <c r="V103" s="185"/>
      <c r="W103" s="184"/>
      <c r="X103" s="185"/>
    </row>
    <row r="104" spans="1:24" s="2" customFormat="1" ht="18.75" customHeight="1" thickBot="1">
      <c r="A104" s="775"/>
      <c r="B104" s="761"/>
      <c r="C104" s="164" t="s">
        <v>21</v>
      </c>
      <c r="D104" s="176">
        <v>0</v>
      </c>
      <c r="E104" s="177"/>
      <c r="F104" s="178"/>
      <c r="G104" s="186"/>
      <c r="H104" s="186"/>
      <c r="I104" s="187"/>
      <c r="J104" s="186"/>
      <c r="K104" s="167"/>
      <c r="L104" s="188"/>
      <c r="M104" s="186"/>
      <c r="N104" s="189"/>
      <c r="O104" s="186"/>
      <c r="P104" s="154"/>
      <c r="Q104" s="190"/>
      <c r="R104" s="172"/>
      <c r="S104" s="191"/>
      <c r="T104" s="192"/>
      <c r="U104" s="174"/>
      <c r="V104" s="193"/>
      <c r="W104" s="174"/>
      <c r="X104" s="193"/>
    </row>
    <row r="105" spans="1:24" s="198" customFormat="1" ht="15.75" thickBot="1">
      <c r="A105" s="776">
        <v>8</v>
      </c>
      <c r="B105" s="760" t="s">
        <v>112</v>
      </c>
      <c r="C105" s="197" t="s">
        <v>43</v>
      </c>
      <c r="D105" s="135">
        <v>0</v>
      </c>
      <c r="E105" s="136"/>
      <c r="F105" s="137"/>
      <c r="G105" s="138"/>
      <c r="H105" s="138"/>
      <c r="I105" s="139"/>
      <c r="J105" s="138"/>
      <c r="K105" s="136"/>
      <c r="L105" s="134"/>
      <c r="M105" s="138"/>
      <c r="N105" s="140"/>
      <c r="O105" s="138"/>
      <c r="P105" s="141"/>
      <c r="Q105" s="142"/>
      <c r="R105" s="135"/>
      <c r="S105" s="141"/>
      <c r="T105" s="143"/>
      <c r="U105" s="144"/>
      <c r="V105" s="145"/>
      <c r="W105" s="144"/>
      <c r="X105" s="145"/>
    </row>
    <row r="106" spans="1:24" s="198" customFormat="1" ht="15.75" thickBot="1">
      <c r="A106" s="777"/>
      <c r="B106" s="761"/>
      <c r="C106" s="199" t="s">
        <v>21</v>
      </c>
      <c r="D106" s="135">
        <v>0</v>
      </c>
      <c r="E106" s="136"/>
      <c r="F106" s="137"/>
      <c r="G106" s="186"/>
      <c r="H106" s="186"/>
      <c r="I106" s="187"/>
      <c r="J106" s="186"/>
      <c r="K106" s="167"/>
      <c r="L106" s="188"/>
      <c r="M106" s="186"/>
      <c r="N106" s="189"/>
      <c r="O106" s="186"/>
      <c r="P106" s="154"/>
      <c r="Q106" s="190"/>
      <c r="R106" s="172"/>
      <c r="S106" s="191"/>
      <c r="T106" s="192"/>
      <c r="U106" s="174"/>
      <c r="V106" s="193"/>
      <c r="W106" s="174"/>
      <c r="X106" s="193"/>
    </row>
    <row r="107" spans="1:24" s="2" customFormat="1" ht="15.75" thickBot="1">
      <c r="A107" s="774">
        <v>9</v>
      </c>
      <c r="B107" s="760" t="s">
        <v>113</v>
      </c>
      <c r="C107" s="134" t="s">
        <v>114</v>
      </c>
      <c r="D107" s="135">
        <v>0</v>
      </c>
      <c r="E107" s="136"/>
      <c r="F107" s="137"/>
      <c r="G107" s="138"/>
      <c r="H107" s="138"/>
      <c r="I107" s="139"/>
      <c r="J107" s="138"/>
      <c r="K107" s="136"/>
      <c r="L107" s="134"/>
      <c r="M107" s="138"/>
      <c r="N107" s="140"/>
      <c r="O107" s="138"/>
      <c r="P107" s="141"/>
      <c r="Q107" s="142"/>
      <c r="R107" s="135"/>
      <c r="S107" s="141"/>
      <c r="T107" s="143"/>
      <c r="U107" s="144"/>
      <c r="V107" s="145"/>
      <c r="W107" s="144"/>
      <c r="X107" s="145"/>
    </row>
    <row r="108" spans="1:24" s="2" customFormat="1" ht="15.75" thickBot="1">
      <c r="A108" s="775"/>
      <c r="B108" s="761"/>
      <c r="C108" s="164" t="s">
        <v>21</v>
      </c>
      <c r="D108" s="135">
        <v>0</v>
      </c>
      <c r="E108" s="136"/>
      <c r="F108" s="137"/>
      <c r="G108" s="186"/>
      <c r="H108" s="186"/>
      <c r="I108" s="187"/>
      <c r="J108" s="186"/>
      <c r="K108" s="167"/>
      <c r="L108" s="188"/>
      <c r="M108" s="186"/>
      <c r="N108" s="189"/>
      <c r="O108" s="186"/>
      <c r="P108" s="154"/>
      <c r="Q108" s="190"/>
      <c r="R108" s="172"/>
      <c r="S108" s="191"/>
      <c r="T108" s="192"/>
      <c r="U108" s="174"/>
      <c r="V108" s="193"/>
      <c r="W108" s="174"/>
      <c r="X108" s="193"/>
    </row>
    <row r="109" spans="1:24" s="2" customFormat="1" ht="14.65" customHeight="1" thickBot="1">
      <c r="A109" s="200" t="s">
        <v>62</v>
      </c>
      <c r="B109" s="201" t="s">
        <v>115</v>
      </c>
      <c r="C109" s="142" t="s">
        <v>21</v>
      </c>
      <c r="D109" s="135">
        <f>K109</f>
        <v>75.108000000000004</v>
      </c>
      <c r="E109" s="136"/>
      <c r="F109" s="202"/>
      <c r="G109" s="203"/>
      <c r="H109" s="203"/>
      <c r="I109" s="139"/>
      <c r="J109" s="203"/>
      <c r="K109" s="136">
        <f>M109</f>
        <v>75.108000000000004</v>
      </c>
      <c r="L109" s="204"/>
      <c r="M109" s="203">
        <v>75.108000000000004</v>
      </c>
      <c r="N109" s="205"/>
      <c r="O109" s="203"/>
      <c r="P109" s="141"/>
      <c r="Q109" s="204"/>
      <c r="R109" s="135"/>
      <c r="S109" s="141"/>
      <c r="T109" s="206"/>
      <c r="U109" s="207"/>
      <c r="V109" s="144"/>
      <c r="W109" s="207"/>
      <c r="X109" s="144"/>
    </row>
    <row r="110" spans="1:24" s="2" customFormat="1" ht="14.65" customHeight="1" thickBot="1">
      <c r="A110" s="208" t="s">
        <v>116</v>
      </c>
      <c r="B110" s="209" t="s">
        <v>117</v>
      </c>
      <c r="C110" s="175" t="s">
        <v>21</v>
      </c>
      <c r="D110" s="135">
        <f t="shared" ref="D110:D116" si="16">K110</f>
        <v>0</v>
      </c>
      <c r="E110" s="136"/>
      <c r="F110" s="202"/>
      <c r="G110" s="210"/>
      <c r="H110" s="210"/>
      <c r="I110" s="180"/>
      <c r="J110" s="210"/>
      <c r="K110" s="177"/>
      <c r="L110" s="211"/>
      <c r="M110" s="210"/>
      <c r="N110" s="211"/>
      <c r="O110" s="210"/>
      <c r="P110" s="212"/>
      <c r="Q110" s="213"/>
      <c r="R110" s="176"/>
      <c r="S110" s="162"/>
      <c r="T110" s="210"/>
      <c r="U110" s="214"/>
      <c r="V110" s="184"/>
      <c r="W110" s="214"/>
      <c r="X110" s="184"/>
    </row>
    <row r="111" spans="1:24" s="2" customFormat="1" ht="14.65" customHeight="1" thickBot="1">
      <c r="A111" s="599" t="s">
        <v>64</v>
      </c>
      <c r="B111" s="215" t="s">
        <v>118</v>
      </c>
      <c r="C111" s="216" t="s">
        <v>21</v>
      </c>
      <c r="D111" s="459">
        <f t="shared" si="16"/>
        <v>521.16</v>
      </c>
      <c r="E111" s="217"/>
      <c r="F111" s="218"/>
      <c r="G111" s="219"/>
      <c r="H111" s="219"/>
      <c r="I111" s="220"/>
      <c r="J111" s="219"/>
      <c r="K111" s="460">
        <f>M111</f>
        <v>521.16</v>
      </c>
      <c r="L111" s="221"/>
      <c r="M111" s="461">
        <v>521.16</v>
      </c>
      <c r="N111" s="221"/>
      <c r="O111" s="219"/>
      <c r="P111" s="222"/>
      <c r="Q111" s="223"/>
      <c r="R111" s="217"/>
      <c r="S111" s="224"/>
      <c r="T111" s="219"/>
      <c r="U111" s="225"/>
      <c r="V111" s="226"/>
      <c r="W111" s="225"/>
      <c r="X111" s="226"/>
    </row>
    <row r="112" spans="1:24" s="2" customFormat="1" ht="14.65" customHeight="1" thickBot="1">
      <c r="A112" s="227" t="s">
        <v>65</v>
      </c>
      <c r="B112" s="228" t="s">
        <v>119</v>
      </c>
      <c r="C112" s="229" t="s">
        <v>21</v>
      </c>
      <c r="D112" s="135">
        <f t="shared" si="16"/>
        <v>0</v>
      </c>
      <c r="E112" s="230"/>
      <c r="F112" s="231"/>
      <c r="G112" s="232"/>
      <c r="H112" s="232"/>
      <c r="I112" s="233"/>
      <c r="J112" s="232"/>
      <c r="K112" s="230"/>
      <c r="L112" s="234"/>
      <c r="M112" s="232"/>
      <c r="N112" s="234"/>
      <c r="O112" s="232"/>
      <c r="P112" s="235"/>
      <c r="Q112" s="236"/>
      <c r="R112" s="230"/>
      <c r="S112" s="237"/>
      <c r="T112" s="232"/>
      <c r="U112" s="238"/>
      <c r="V112" s="239"/>
      <c r="W112" s="238"/>
      <c r="X112" s="239"/>
    </row>
    <row r="113" spans="1:130" s="2" customFormat="1" ht="14.65" customHeight="1" thickBot="1">
      <c r="A113" s="598">
        <v>13</v>
      </c>
      <c r="B113" s="240" t="s">
        <v>120</v>
      </c>
      <c r="C113" s="216" t="s">
        <v>21</v>
      </c>
      <c r="D113" s="135">
        <f t="shared" si="16"/>
        <v>0</v>
      </c>
      <c r="E113" s="217"/>
      <c r="F113" s="218"/>
      <c r="G113" s="219"/>
      <c r="H113" s="219"/>
      <c r="I113" s="220"/>
      <c r="J113" s="219"/>
      <c r="K113" s="217"/>
      <c r="L113" s="221"/>
      <c r="M113" s="219"/>
      <c r="N113" s="221"/>
      <c r="O113" s="219"/>
      <c r="P113" s="222"/>
      <c r="Q113" s="223"/>
      <c r="R113" s="217"/>
      <c r="S113" s="224"/>
      <c r="T113" s="219"/>
      <c r="U113" s="225"/>
      <c r="V113" s="226"/>
      <c r="W113" s="225"/>
      <c r="X113" s="226"/>
    </row>
    <row r="114" spans="1:130" s="2" customFormat="1" ht="14.65" customHeight="1" thickBot="1">
      <c r="A114" s="598">
        <v>14</v>
      </c>
      <c r="B114" s="240" t="s">
        <v>121</v>
      </c>
      <c r="C114" s="216"/>
      <c r="D114" s="135">
        <f t="shared" si="16"/>
        <v>446.52</v>
      </c>
      <c r="E114" s="217"/>
      <c r="F114" s="218"/>
      <c r="G114" s="219"/>
      <c r="H114" s="219"/>
      <c r="I114" s="220"/>
      <c r="J114" s="219"/>
      <c r="K114" s="217">
        <f>M114</f>
        <v>446.52</v>
      </c>
      <c r="L114" s="221"/>
      <c r="M114" s="219">
        <v>446.52</v>
      </c>
      <c r="N114" s="221"/>
      <c r="O114" s="219"/>
      <c r="P114" s="222"/>
      <c r="Q114" s="223"/>
      <c r="R114" s="217"/>
      <c r="S114" s="224"/>
      <c r="T114" s="219"/>
      <c r="U114" s="225"/>
      <c r="V114" s="226"/>
      <c r="W114" s="225"/>
      <c r="X114" s="226"/>
    </row>
    <row r="115" spans="1:130" s="2" customFormat="1" ht="14.65" customHeight="1" thickBot="1">
      <c r="A115" s="227" t="s">
        <v>70</v>
      </c>
      <c r="B115" s="228" t="s">
        <v>122</v>
      </c>
      <c r="C115" s="229" t="s">
        <v>21</v>
      </c>
      <c r="D115" s="135">
        <f t="shared" si="16"/>
        <v>57.503999999999998</v>
      </c>
      <c r="E115" s="230"/>
      <c r="F115" s="231"/>
      <c r="G115" s="232"/>
      <c r="H115" s="232"/>
      <c r="I115" s="233"/>
      <c r="J115" s="232"/>
      <c r="K115" s="230">
        <f>M115</f>
        <v>57.503999999999998</v>
      </c>
      <c r="L115" s="234"/>
      <c r="M115" s="232">
        <v>57.503999999999998</v>
      </c>
      <c r="N115" s="234"/>
      <c r="O115" s="232"/>
      <c r="P115" s="235"/>
      <c r="Q115" s="236"/>
      <c r="R115" s="230"/>
      <c r="S115" s="237"/>
      <c r="T115" s="232"/>
      <c r="U115" s="238"/>
      <c r="V115" s="239"/>
      <c r="W115" s="238"/>
      <c r="X115" s="239"/>
    </row>
    <row r="116" spans="1:130" s="2" customFormat="1" ht="14.65" customHeight="1">
      <c r="A116" s="241">
        <v>16</v>
      </c>
      <c r="B116" s="242" t="s">
        <v>123</v>
      </c>
      <c r="C116" s="134" t="s">
        <v>21</v>
      </c>
      <c r="D116" s="459">
        <f t="shared" si="16"/>
        <v>2253</v>
      </c>
      <c r="E116" s="136"/>
      <c r="F116" s="137"/>
      <c r="G116" s="243"/>
      <c r="H116" s="243"/>
      <c r="I116" s="244"/>
      <c r="J116" s="243"/>
      <c r="K116" s="462">
        <f>M116</f>
        <v>2253</v>
      </c>
      <c r="L116" s="245"/>
      <c r="M116" s="463">
        <v>2253</v>
      </c>
      <c r="N116" s="194"/>
      <c r="O116" s="245"/>
      <c r="P116" s="246"/>
      <c r="Q116" s="247"/>
      <c r="R116" s="136"/>
      <c r="S116" s="246"/>
      <c r="T116" s="245"/>
      <c r="U116" s="248"/>
      <c r="V116" s="248"/>
      <c r="W116" s="248"/>
      <c r="X116" s="248"/>
    </row>
    <row r="117" spans="1:130" s="2" customFormat="1" ht="42.6" customHeight="1">
      <c r="A117" s="249" t="s">
        <v>124</v>
      </c>
      <c r="B117" s="250" t="s">
        <v>125</v>
      </c>
      <c r="C117" s="251" t="s">
        <v>109</v>
      </c>
      <c r="D117" s="252">
        <v>0</v>
      </c>
      <c r="E117" s="253"/>
      <c r="F117" s="253"/>
      <c r="G117" s="254"/>
      <c r="H117" s="254"/>
      <c r="I117" s="255"/>
      <c r="J117" s="254"/>
      <c r="K117" s="253"/>
      <c r="L117" s="252"/>
      <c r="M117" s="254"/>
      <c r="N117" s="256"/>
      <c r="O117" s="252"/>
      <c r="P117" s="257"/>
      <c r="Q117" s="258"/>
      <c r="R117" s="253"/>
      <c r="S117" s="257"/>
      <c r="T117" s="252"/>
      <c r="U117" s="259"/>
      <c r="V117" s="259"/>
      <c r="W117" s="259"/>
      <c r="X117" s="259"/>
    </row>
    <row r="118" spans="1:130" s="2" customFormat="1">
      <c r="A118" s="778" t="s">
        <v>126</v>
      </c>
      <c r="B118" s="779" t="s">
        <v>127</v>
      </c>
      <c r="C118" s="260" t="s">
        <v>43</v>
      </c>
      <c r="D118" s="261">
        <v>0</v>
      </c>
      <c r="E118" s="262"/>
      <c r="F118" s="263"/>
      <c r="G118" s="264"/>
      <c r="H118" s="264"/>
      <c r="I118" s="265"/>
      <c r="J118" s="264"/>
      <c r="K118" s="262"/>
      <c r="L118" s="266"/>
      <c r="M118" s="264"/>
      <c r="N118" s="267"/>
      <c r="O118" s="264"/>
      <c r="P118" s="268"/>
      <c r="Q118" s="269"/>
      <c r="R118" s="261"/>
      <c r="S118" s="268"/>
      <c r="T118" s="264"/>
      <c r="U118" s="270"/>
      <c r="V118" s="270"/>
      <c r="W118" s="270"/>
      <c r="X118" s="270"/>
    </row>
    <row r="119" spans="1:130" s="2" customFormat="1" ht="21.6" customHeight="1">
      <c r="A119" s="781"/>
      <c r="B119" s="782"/>
      <c r="C119" s="260" t="s">
        <v>21</v>
      </c>
      <c r="D119" s="261">
        <v>0</v>
      </c>
      <c r="E119" s="262"/>
      <c r="F119" s="271"/>
      <c r="G119" s="264"/>
      <c r="H119" s="264"/>
      <c r="I119" s="265"/>
      <c r="J119" s="264"/>
      <c r="K119" s="262"/>
      <c r="L119" s="266"/>
      <c r="M119" s="264"/>
      <c r="N119" s="267"/>
      <c r="O119" s="264"/>
      <c r="P119" s="268"/>
      <c r="Q119" s="269"/>
      <c r="R119" s="261"/>
      <c r="S119" s="268"/>
      <c r="T119" s="264"/>
      <c r="U119" s="270"/>
      <c r="V119" s="270"/>
      <c r="W119" s="270"/>
      <c r="X119" s="270"/>
    </row>
    <row r="120" spans="1:130" s="2" customFormat="1">
      <c r="A120" s="778" t="s">
        <v>128</v>
      </c>
      <c r="B120" s="779" t="s">
        <v>129</v>
      </c>
      <c r="C120" s="260" t="s">
        <v>43</v>
      </c>
      <c r="D120" s="261">
        <v>0</v>
      </c>
      <c r="E120" s="262"/>
      <c r="F120" s="263"/>
      <c r="G120" s="264"/>
      <c r="H120" s="264"/>
      <c r="I120" s="265"/>
      <c r="J120" s="264"/>
      <c r="K120" s="262"/>
      <c r="L120" s="266"/>
      <c r="M120" s="264"/>
      <c r="N120" s="267"/>
      <c r="O120" s="264"/>
      <c r="P120" s="268"/>
      <c r="Q120" s="269"/>
      <c r="R120" s="261"/>
      <c r="S120" s="268"/>
      <c r="T120" s="264"/>
      <c r="U120" s="270"/>
      <c r="V120" s="270"/>
      <c r="W120" s="270"/>
      <c r="X120" s="270"/>
    </row>
    <row r="121" spans="1:130" s="2" customFormat="1">
      <c r="A121" s="781"/>
      <c r="B121" s="782"/>
      <c r="C121" s="260" t="s">
        <v>130</v>
      </c>
      <c r="D121" s="261">
        <v>0</v>
      </c>
      <c r="E121" s="262"/>
      <c r="F121" s="263"/>
      <c r="G121" s="264"/>
      <c r="H121" s="264"/>
      <c r="I121" s="265"/>
      <c r="J121" s="264"/>
      <c r="K121" s="262"/>
      <c r="L121" s="266"/>
      <c r="M121" s="264"/>
      <c r="N121" s="267"/>
      <c r="O121" s="264"/>
      <c r="P121" s="268"/>
      <c r="Q121" s="269"/>
      <c r="R121" s="261"/>
      <c r="S121" s="268"/>
      <c r="T121" s="264"/>
      <c r="U121" s="270"/>
      <c r="V121" s="270"/>
      <c r="W121" s="270"/>
      <c r="X121" s="270"/>
    </row>
    <row r="122" spans="1:130" s="2" customFormat="1">
      <c r="A122" s="778" t="s">
        <v>131</v>
      </c>
      <c r="B122" s="779" t="s">
        <v>132</v>
      </c>
      <c r="C122" s="260" t="s">
        <v>43</v>
      </c>
      <c r="D122" s="261">
        <v>0</v>
      </c>
      <c r="E122" s="262"/>
      <c r="F122" s="263"/>
      <c r="G122" s="264"/>
      <c r="H122" s="264"/>
      <c r="I122" s="265"/>
      <c r="J122" s="264"/>
      <c r="K122" s="262"/>
      <c r="L122" s="266"/>
      <c r="M122" s="264"/>
      <c r="N122" s="267"/>
      <c r="O122" s="264"/>
      <c r="P122" s="268"/>
      <c r="Q122" s="269"/>
      <c r="R122" s="261"/>
      <c r="S122" s="268"/>
      <c r="T122" s="264"/>
      <c r="U122" s="270"/>
      <c r="V122" s="270"/>
      <c r="W122" s="270"/>
      <c r="X122" s="270"/>
    </row>
    <row r="123" spans="1:130" s="2" customFormat="1">
      <c r="A123" s="781"/>
      <c r="B123" s="782"/>
      <c r="C123" s="260" t="s">
        <v>21</v>
      </c>
      <c r="D123" s="261">
        <v>0</v>
      </c>
      <c r="E123" s="262"/>
      <c r="F123" s="263"/>
      <c r="G123" s="264"/>
      <c r="H123" s="264"/>
      <c r="I123" s="265"/>
      <c r="J123" s="264"/>
      <c r="K123" s="262"/>
      <c r="L123" s="266"/>
      <c r="M123" s="264"/>
      <c r="N123" s="267"/>
      <c r="O123" s="264"/>
      <c r="P123" s="268"/>
      <c r="Q123" s="269"/>
      <c r="R123" s="261"/>
      <c r="S123" s="268"/>
      <c r="T123" s="264"/>
      <c r="U123" s="270"/>
      <c r="V123" s="270"/>
      <c r="W123" s="270"/>
      <c r="X123" s="270"/>
    </row>
    <row r="124" spans="1:130" s="2" customFormat="1">
      <c r="A124" s="778" t="s">
        <v>133</v>
      </c>
      <c r="B124" s="779" t="s">
        <v>134</v>
      </c>
      <c r="C124" s="260" t="s">
        <v>43</v>
      </c>
      <c r="D124" s="261">
        <v>0</v>
      </c>
      <c r="E124" s="262"/>
      <c r="F124" s="263"/>
      <c r="G124" s="264"/>
      <c r="H124" s="264"/>
      <c r="I124" s="265"/>
      <c r="J124" s="264"/>
      <c r="K124" s="262"/>
      <c r="L124" s="266"/>
      <c r="M124" s="264"/>
      <c r="N124" s="267"/>
      <c r="O124" s="264"/>
      <c r="P124" s="268"/>
      <c r="Q124" s="269"/>
      <c r="R124" s="261"/>
      <c r="S124" s="268"/>
      <c r="T124" s="264"/>
      <c r="U124" s="270"/>
      <c r="V124" s="270"/>
      <c r="W124" s="270"/>
      <c r="X124" s="270"/>
    </row>
    <row r="125" spans="1:130" s="2" customFormat="1" ht="15.75" thickBot="1">
      <c r="A125" s="763"/>
      <c r="B125" s="780"/>
      <c r="C125" s="146" t="s">
        <v>21</v>
      </c>
      <c r="D125" s="261">
        <v>0</v>
      </c>
      <c r="E125" s="262"/>
      <c r="F125" s="263"/>
      <c r="G125" s="272"/>
      <c r="H125" s="272"/>
      <c r="I125" s="273"/>
      <c r="J125" s="272"/>
      <c r="K125" s="150"/>
      <c r="L125" s="274"/>
      <c r="M125" s="272"/>
      <c r="N125" s="275"/>
      <c r="O125" s="272"/>
      <c r="P125" s="152"/>
      <c r="Q125" s="276"/>
      <c r="R125" s="147"/>
      <c r="S125" s="152"/>
      <c r="T125" s="272"/>
      <c r="U125" s="156"/>
      <c r="V125" s="156"/>
      <c r="W125" s="156"/>
      <c r="X125" s="156"/>
    </row>
    <row r="126" spans="1:130" s="2" customFormat="1" ht="18.600000000000001" customHeight="1" thickBot="1">
      <c r="A126" s="200" t="s">
        <v>73</v>
      </c>
      <c r="B126" s="277" t="s">
        <v>135</v>
      </c>
      <c r="C126" s="278" t="s">
        <v>21</v>
      </c>
      <c r="D126" s="245">
        <v>0</v>
      </c>
      <c r="E126" s="279"/>
      <c r="F126" s="137"/>
      <c r="G126" s="140"/>
      <c r="H126" s="138"/>
      <c r="I126" s="280"/>
      <c r="J126" s="134"/>
      <c r="K126" s="281"/>
      <c r="L126" s="134"/>
      <c r="M126" s="134"/>
      <c r="N126" s="142"/>
      <c r="O126" s="134"/>
      <c r="P126" s="282"/>
      <c r="Q126" s="142"/>
      <c r="R126" s="282"/>
      <c r="S126" s="281"/>
      <c r="T126" s="134"/>
      <c r="U126" s="283"/>
      <c r="V126" s="284"/>
      <c r="W126" s="283"/>
      <c r="X126" s="284"/>
    </row>
    <row r="127" spans="1:130" s="294" customFormat="1" ht="22.15" customHeight="1" thickBot="1">
      <c r="A127" s="285" t="s">
        <v>136</v>
      </c>
      <c r="B127" s="286" t="s">
        <v>137</v>
      </c>
      <c r="C127" s="287" t="s">
        <v>21</v>
      </c>
      <c r="D127" s="245">
        <v>0</v>
      </c>
      <c r="E127" s="279"/>
      <c r="F127" s="137"/>
      <c r="G127" s="169"/>
      <c r="H127" s="165"/>
      <c r="I127" s="288"/>
      <c r="J127" s="164"/>
      <c r="K127" s="289"/>
      <c r="L127" s="164"/>
      <c r="M127" s="164"/>
      <c r="N127" s="168"/>
      <c r="O127" s="164"/>
      <c r="P127" s="290"/>
      <c r="Q127" s="168"/>
      <c r="R127" s="290"/>
      <c r="S127" s="289"/>
      <c r="T127" s="164"/>
      <c r="U127" s="291"/>
      <c r="V127" s="292"/>
      <c r="W127" s="291"/>
      <c r="X127" s="292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293"/>
      <c r="AZ127" s="293"/>
      <c r="BA127" s="293"/>
      <c r="BB127" s="293"/>
      <c r="BC127" s="293"/>
      <c r="BD127" s="293"/>
      <c r="BE127" s="293"/>
      <c r="BF127" s="293"/>
      <c r="BG127" s="293"/>
      <c r="BH127" s="293"/>
      <c r="BI127" s="293"/>
      <c r="BJ127" s="293"/>
      <c r="BK127" s="293"/>
      <c r="BL127" s="293"/>
      <c r="BM127" s="293"/>
      <c r="BN127" s="293"/>
      <c r="BO127" s="293"/>
      <c r="BP127" s="293"/>
      <c r="BQ127" s="293"/>
      <c r="BR127" s="293"/>
      <c r="BS127" s="293"/>
      <c r="BT127" s="293"/>
      <c r="BU127" s="293"/>
      <c r="BV127" s="293"/>
      <c r="BW127" s="293"/>
      <c r="BX127" s="293"/>
      <c r="BY127" s="293"/>
      <c r="BZ127" s="293"/>
      <c r="CA127" s="293"/>
      <c r="CB127" s="293"/>
      <c r="CC127" s="293"/>
      <c r="CD127" s="293"/>
      <c r="CE127" s="293"/>
      <c r="CF127" s="293"/>
      <c r="CG127" s="293"/>
      <c r="CH127" s="293"/>
      <c r="CI127" s="293"/>
      <c r="CJ127" s="293"/>
      <c r="CK127" s="293"/>
      <c r="CL127" s="293"/>
      <c r="CM127" s="293"/>
      <c r="CN127" s="293"/>
      <c r="CO127" s="293"/>
      <c r="CP127" s="293"/>
      <c r="CQ127" s="293"/>
      <c r="CR127" s="293"/>
      <c r="CS127" s="293"/>
      <c r="CT127" s="293"/>
      <c r="CU127" s="293"/>
      <c r="CV127" s="293"/>
      <c r="CW127" s="293"/>
      <c r="CX127" s="293"/>
      <c r="CY127" s="293"/>
      <c r="CZ127" s="293"/>
      <c r="DA127" s="293"/>
      <c r="DB127" s="293"/>
      <c r="DC127" s="293"/>
      <c r="DD127" s="293"/>
      <c r="DE127" s="293"/>
      <c r="DF127" s="293"/>
      <c r="DG127" s="293"/>
      <c r="DH127" s="293"/>
      <c r="DI127" s="293"/>
      <c r="DJ127" s="293"/>
      <c r="DK127" s="293"/>
      <c r="DL127" s="293"/>
      <c r="DM127" s="293"/>
      <c r="DN127" s="293"/>
      <c r="DO127" s="293"/>
      <c r="DP127" s="293"/>
      <c r="DQ127" s="293"/>
      <c r="DR127" s="293"/>
      <c r="DS127" s="293"/>
      <c r="DT127" s="293"/>
      <c r="DU127" s="293"/>
      <c r="DV127" s="293"/>
      <c r="DW127" s="293"/>
      <c r="DX127" s="293"/>
      <c r="DY127" s="293"/>
      <c r="DZ127" s="293"/>
    </row>
    <row r="128" spans="1:130" s="2" customFormat="1" ht="17.45" customHeight="1">
      <c r="A128" s="295" t="s">
        <v>74</v>
      </c>
      <c r="B128" s="296" t="s">
        <v>138</v>
      </c>
      <c r="C128" s="297" t="s">
        <v>43</v>
      </c>
      <c r="D128" s="298">
        <f>K128</f>
        <v>644</v>
      </c>
      <c r="E128" s="298"/>
      <c r="F128" s="298"/>
      <c r="G128" s="298"/>
      <c r="H128" s="298"/>
      <c r="I128" s="299"/>
      <c r="J128" s="298"/>
      <c r="K128" s="298">
        <f>M128</f>
        <v>644</v>
      </c>
      <c r="L128" s="298"/>
      <c r="M128" s="298">
        <f>M130+M132+M134+M136+M138+M140+M142+M144</f>
        <v>644</v>
      </c>
      <c r="N128" s="300"/>
      <c r="O128" s="301"/>
      <c r="P128" s="298"/>
      <c r="Q128" s="302"/>
      <c r="R128" s="298"/>
      <c r="S128" s="300"/>
      <c r="T128" s="298"/>
      <c r="U128" s="303"/>
      <c r="V128" s="303"/>
      <c r="W128" s="303"/>
      <c r="X128" s="303"/>
    </row>
    <row r="129" spans="1:24" s="2" customFormat="1" ht="18.600000000000001" customHeight="1">
      <c r="A129" s="249"/>
      <c r="B129" s="304" t="s">
        <v>139</v>
      </c>
      <c r="C129" s="251" t="s">
        <v>21</v>
      </c>
      <c r="D129" s="305">
        <f>K129</f>
        <v>262.37799999999999</v>
      </c>
      <c r="E129" s="306"/>
      <c r="F129" s="307"/>
      <c r="G129" s="252"/>
      <c r="H129" s="305"/>
      <c r="I129" s="308"/>
      <c r="J129" s="252"/>
      <c r="K129" s="464">
        <f>M129</f>
        <v>262.37799999999999</v>
      </c>
      <c r="L129" s="305"/>
      <c r="M129" s="464">
        <f>M131+M133+M135+M137+M139+M141+M143+M145</f>
        <v>262.37799999999999</v>
      </c>
      <c r="N129" s="309"/>
      <c r="O129" s="258"/>
      <c r="P129" s="252"/>
      <c r="Q129" s="310"/>
      <c r="R129" s="252"/>
      <c r="S129" s="309"/>
      <c r="T129" s="252"/>
      <c r="U129" s="311"/>
      <c r="V129" s="311"/>
      <c r="W129" s="311"/>
      <c r="X129" s="311"/>
    </row>
    <row r="130" spans="1:24" s="2" customFormat="1">
      <c r="A130" s="778" t="s">
        <v>140</v>
      </c>
      <c r="B130" s="779" t="s">
        <v>141</v>
      </c>
      <c r="C130" s="260" t="s">
        <v>43</v>
      </c>
      <c r="D130" s="261">
        <f>K130</f>
        <v>72</v>
      </c>
      <c r="E130" s="177"/>
      <c r="F130" s="312"/>
      <c r="G130" s="261"/>
      <c r="H130" s="177"/>
      <c r="I130" s="313"/>
      <c r="J130" s="176"/>
      <c r="K130" s="177">
        <f>M130</f>
        <v>72</v>
      </c>
      <c r="L130" s="264"/>
      <c r="M130" s="261">
        <v>72</v>
      </c>
      <c r="N130" s="268"/>
      <c r="O130" s="266"/>
      <c r="P130" s="261"/>
      <c r="Q130" s="267"/>
      <c r="R130" s="261"/>
      <c r="S130" s="268"/>
      <c r="T130" s="261"/>
      <c r="U130" s="270"/>
      <c r="V130" s="270"/>
      <c r="W130" s="270"/>
      <c r="X130" s="270"/>
    </row>
    <row r="131" spans="1:24" s="2" customFormat="1">
      <c r="A131" s="781"/>
      <c r="B131" s="782"/>
      <c r="C131" s="260" t="s">
        <v>21</v>
      </c>
      <c r="D131" s="314">
        <f t="shared" ref="D131:D145" si="17">K131</f>
        <v>27.792000000000002</v>
      </c>
      <c r="E131" s="314"/>
      <c r="F131" s="314"/>
      <c r="G131" s="314"/>
      <c r="H131" s="314"/>
      <c r="I131" s="315"/>
      <c r="J131" s="314"/>
      <c r="K131" s="465">
        <f t="shared" ref="K131:K144" si="18">M131</f>
        <v>27.792000000000002</v>
      </c>
      <c r="L131" s="466"/>
      <c r="M131" s="314">
        <v>27.792000000000002</v>
      </c>
      <c r="N131" s="268"/>
      <c r="O131" s="266"/>
      <c r="P131" s="261"/>
      <c r="Q131" s="267"/>
      <c r="R131" s="261"/>
      <c r="S131" s="268"/>
      <c r="T131" s="261"/>
      <c r="U131" s="270"/>
      <c r="V131" s="270"/>
      <c r="W131" s="270"/>
      <c r="X131" s="270"/>
    </row>
    <row r="132" spans="1:24" s="2" customFormat="1">
      <c r="A132" s="778" t="s">
        <v>142</v>
      </c>
      <c r="B132" s="779" t="s">
        <v>143</v>
      </c>
      <c r="C132" s="260" t="s">
        <v>43</v>
      </c>
      <c r="D132" s="261">
        <f t="shared" si="17"/>
        <v>0</v>
      </c>
      <c r="E132" s="177"/>
      <c r="F132" s="312"/>
      <c r="G132" s="261"/>
      <c r="H132" s="177"/>
      <c r="I132" s="313"/>
      <c r="J132" s="176"/>
      <c r="K132" s="177">
        <f t="shared" si="18"/>
        <v>0</v>
      </c>
      <c r="L132" s="264"/>
      <c r="M132" s="261">
        <v>0</v>
      </c>
      <c r="N132" s="268"/>
      <c r="O132" s="266"/>
      <c r="P132" s="261"/>
      <c r="Q132" s="267"/>
      <c r="R132" s="261"/>
      <c r="S132" s="268"/>
      <c r="T132" s="261"/>
      <c r="U132" s="270"/>
      <c r="V132" s="270"/>
      <c r="W132" s="270"/>
      <c r="X132" s="270"/>
    </row>
    <row r="133" spans="1:24" s="2" customFormat="1">
      <c r="A133" s="781"/>
      <c r="B133" s="782"/>
      <c r="C133" s="260" t="s">
        <v>21</v>
      </c>
      <c r="D133" s="261">
        <f t="shared" si="17"/>
        <v>0</v>
      </c>
      <c r="E133" s="150"/>
      <c r="F133" s="312"/>
      <c r="G133" s="261"/>
      <c r="H133" s="314"/>
      <c r="I133" s="313"/>
      <c r="J133" s="147"/>
      <c r="K133" s="177">
        <f t="shared" si="18"/>
        <v>0</v>
      </c>
      <c r="L133" s="264"/>
      <c r="M133" s="261">
        <v>0</v>
      </c>
      <c r="N133" s="268"/>
      <c r="O133" s="266"/>
      <c r="P133" s="261"/>
      <c r="Q133" s="267"/>
      <c r="R133" s="261"/>
      <c r="S133" s="268"/>
      <c r="T133" s="261"/>
      <c r="U133" s="270"/>
      <c r="V133" s="270"/>
      <c r="W133" s="270"/>
      <c r="X133" s="270"/>
    </row>
    <row r="134" spans="1:24" s="2" customFormat="1">
      <c r="A134" s="778" t="s">
        <v>144</v>
      </c>
      <c r="B134" s="779" t="s">
        <v>145</v>
      </c>
      <c r="C134" s="260" t="s">
        <v>43</v>
      </c>
      <c r="D134" s="261">
        <f t="shared" si="17"/>
        <v>0</v>
      </c>
      <c r="E134" s="262"/>
      <c r="F134" s="312"/>
      <c r="G134" s="261"/>
      <c r="H134" s="177"/>
      <c r="I134" s="313"/>
      <c r="J134" s="261"/>
      <c r="K134" s="177">
        <f t="shared" si="18"/>
        <v>0</v>
      </c>
      <c r="L134" s="264"/>
      <c r="M134" s="261">
        <v>0</v>
      </c>
      <c r="N134" s="268"/>
      <c r="O134" s="266"/>
      <c r="P134" s="261"/>
      <c r="Q134" s="267"/>
      <c r="R134" s="261"/>
      <c r="S134" s="268"/>
      <c r="T134" s="261"/>
      <c r="U134" s="270"/>
      <c r="V134" s="270"/>
      <c r="W134" s="270"/>
      <c r="X134" s="270"/>
    </row>
    <row r="135" spans="1:24" s="2" customFormat="1">
      <c r="A135" s="781"/>
      <c r="B135" s="782"/>
      <c r="C135" s="260" t="s">
        <v>21</v>
      </c>
      <c r="D135" s="261">
        <f t="shared" si="17"/>
        <v>0</v>
      </c>
      <c r="E135" s="262"/>
      <c r="F135" s="312"/>
      <c r="G135" s="261"/>
      <c r="H135" s="314"/>
      <c r="I135" s="313"/>
      <c r="J135" s="261"/>
      <c r="K135" s="177">
        <f t="shared" si="18"/>
        <v>0</v>
      </c>
      <c r="L135" s="264"/>
      <c r="M135" s="261">
        <v>0</v>
      </c>
      <c r="N135" s="268"/>
      <c r="O135" s="266"/>
      <c r="P135" s="261"/>
      <c r="Q135" s="267"/>
      <c r="R135" s="261"/>
      <c r="S135" s="268"/>
      <c r="T135" s="261"/>
      <c r="U135" s="270"/>
      <c r="V135" s="270"/>
      <c r="W135" s="270"/>
      <c r="X135" s="270"/>
    </row>
    <row r="136" spans="1:24" s="2" customFormat="1">
      <c r="A136" s="778" t="s">
        <v>146</v>
      </c>
      <c r="B136" s="779" t="s">
        <v>147</v>
      </c>
      <c r="C136" s="260" t="s">
        <v>43</v>
      </c>
      <c r="D136" s="261">
        <f t="shared" si="17"/>
        <v>132</v>
      </c>
      <c r="E136" s="177"/>
      <c r="F136" s="312"/>
      <c r="G136" s="261"/>
      <c r="H136" s="177"/>
      <c r="I136" s="313"/>
      <c r="J136" s="176"/>
      <c r="K136" s="177">
        <f t="shared" si="18"/>
        <v>132</v>
      </c>
      <c r="L136" s="264"/>
      <c r="M136" s="261">
        <v>132</v>
      </c>
      <c r="N136" s="268"/>
      <c r="O136" s="266"/>
      <c r="P136" s="261"/>
      <c r="Q136" s="267"/>
      <c r="R136" s="261"/>
      <c r="S136" s="268"/>
      <c r="T136" s="261"/>
      <c r="U136" s="270"/>
      <c r="V136" s="270"/>
      <c r="W136" s="270"/>
      <c r="X136" s="270"/>
    </row>
    <row r="137" spans="1:24" s="2" customFormat="1">
      <c r="A137" s="781"/>
      <c r="B137" s="782"/>
      <c r="C137" s="260" t="s">
        <v>21</v>
      </c>
      <c r="D137" s="261">
        <f t="shared" si="17"/>
        <v>50.951999999999998</v>
      </c>
      <c r="E137" s="177"/>
      <c r="F137" s="147"/>
      <c r="G137" s="147"/>
      <c r="H137" s="314"/>
      <c r="I137" s="316"/>
      <c r="J137" s="147"/>
      <c r="K137" s="177">
        <f t="shared" si="18"/>
        <v>50.951999999999998</v>
      </c>
      <c r="L137" s="264"/>
      <c r="M137" s="147">
        <v>50.951999999999998</v>
      </c>
      <c r="N137" s="152"/>
      <c r="O137" s="266"/>
      <c r="P137" s="147"/>
      <c r="Q137" s="275"/>
      <c r="R137" s="147"/>
      <c r="S137" s="152"/>
      <c r="T137" s="147"/>
      <c r="U137" s="156"/>
      <c r="V137" s="156"/>
      <c r="W137" s="156"/>
      <c r="X137" s="156"/>
    </row>
    <row r="138" spans="1:24" s="2" customFormat="1">
      <c r="A138" s="778" t="s">
        <v>148</v>
      </c>
      <c r="B138" s="779" t="s">
        <v>149</v>
      </c>
      <c r="C138" s="260" t="s">
        <v>43</v>
      </c>
      <c r="D138" s="261">
        <f t="shared" si="17"/>
        <v>408</v>
      </c>
      <c r="E138" s="177"/>
      <c r="F138" s="261"/>
      <c r="G138" s="261"/>
      <c r="H138" s="177"/>
      <c r="I138" s="317"/>
      <c r="J138" s="261"/>
      <c r="K138" s="177">
        <f t="shared" si="18"/>
        <v>408</v>
      </c>
      <c r="L138" s="264"/>
      <c r="M138" s="261">
        <v>408</v>
      </c>
      <c r="N138" s="268"/>
      <c r="O138" s="266"/>
      <c r="P138" s="261"/>
      <c r="Q138" s="267"/>
      <c r="R138" s="261"/>
      <c r="S138" s="268"/>
      <c r="T138" s="261"/>
      <c r="U138" s="270"/>
      <c r="V138" s="270"/>
      <c r="W138" s="270"/>
      <c r="X138" s="270"/>
    </row>
    <row r="139" spans="1:24" s="2" customFormat="1">
      <c r="A139" s="781"/>
      <c r="B139" s="782"/>
      <c r="C139" s="260" t="s">
        <v>21</v>
      </c>
      <c r="D139" s="261">
        <f t="shared" si="17"/>
        <v>157.5</v>
      </c>
      <c r="E139" s="177"/>
      <c r="F139" s="261"/>
      <c r="G139" s="261"/>
      <c r="H139" s="314"/>
      <c r="I139" s="317"/>
      <c r="J139" s="261"/>
      <c r="K139" s="177">
        <f t="shared" si="18"/>
        <v>157.5</v>
      </c>
      <c r="L139" s="318"/>
      <c r="M139" s="261">
        <v>157.5</v>
      </c>
      <c r="N139" s="268"/>
      <c r="O139" s="266"/>
      <c r="P139" s="261"/>
      <c r="Q139" s="267"/>
      <c r="R139" s="261"/>
      <c r="S139" s="268"/>
      <c r="T139" s="261"/>
      <c r="U139" s="270"/>
      <c r="V139" s="270"/>
      <c r="W139" s="270"/>
      <c r="X139" s="270"/>
    </row>
    <row r="140" spans="1:24" s="2" customFormat="1">
      <c r="A140" s="778" t="s">
        <v>150</v>
      </c>
      <c r="B140" s="779" t="s">
        <v>151</v>
      </c>
      <c r="C140" s="260" t="s">
        <v>43</v>
      </c>
      <c r="D140" s="261">
        <f t="shared" si="17"/>
        <v>0</v>
      </c>
      <c r="E140" s="177"/>
      <c r="F140" s="312"/>
      <c r="G140" s="261"/>
      <c r="H140" s="177"/>
      <c r="I140" s="313"/>
      <c r="J140" s="176"/>
      <c r="K140" s="177">
        <f t="shared" si="18"/>
        <v>0</v>
      </c>
      <c r="L140" s="264"/>
      <c r="M140" s="261">
        <v>0</v>
      </c>
      <c r="N140" s="268"/>
      <c r="O140" s="266"/>
      <c r="P140" s="261"/>
      <c r="Q140" s="267"/>
      <c r="R140" s="261"/>
      <c r="S140" s="268"/>
      <c r="T140" s="261"/>
      <c r="U140" s="270"/>
      <c r="V140" s="270"/>
      <c r="W140" s="270"/>
      <c r="X140" s="270"/>
    </row>
    <row r="141" spans="1:24" s="2" customFormat="1">
      <c r="A141" s="781"/>
      <c r="B141" s="782"/>
      <c r="C141" s="260" t="s">
        <v>21</v>
      </c>
      <c r="D141" s="261">
        <f t="shared" si="17"/>
        <v>0</v>
      </c>
      <c r="E141" s="150"/>
      <c r="F141" s="312"/>
      <c r="G141" s="261"/>
      <c r="H141" s="314"/>
      <c r="I141" s="313"/>
      <c r="J141" s="147"/>
      <c r="K141" s="177">
        <f t="shared" si="18"/>
        <v>0</v>
      </c>
      <c r="L141" s="264"/>
      <c r="M141" s="261">
        <v>0</v>
      </c>
      <c r="N141" s="268"/>
      <c r="O141" s="266"/>
      <c r="P141" s="261"/>
      <c r="Q141" s="267"/>
      <c r="R141" s="261"/>
      <c r="S141" s="268"/>
      <c r="T141" s="261"/>
      <c r="U141" s="270"/>
      <c r="V141" s="270"/>
      <c r="W141" s="270"/>
      <c r="X141" s="270"/>
    </row>
    <row r="142" spans="1:24" s="2" customFormat="1">
      <c r="A142" s="778" t="s">
        <v>152</v>
      </c>
      <c r="B142" s="779" t="s">
        <v>153</v>
      </c>
      <c r="C142" s="260" t="s">
        <v>43</v>
      </c>
      <c r="D142" s="261">
        <f t="shared" si="17"/>
        <v>32</v>
      </c>
      <c r="E142" s="262"/>
      <c r="F142" s="312"/>
      <c r="G142" s="261"/>
      <c r="H142" s="177"/>
      <c r="I142" s="313"/>
      <c r="J142" s="261"/>
      <c r="K142" s="177">
        <f t="shared" si="18"/>
        <v>32</v>
      </c>
      <c r="L142" s="264"/>
      <c r="M142" s="261">
        <v>32</v>
      </c>
      <c r="N142" s="268"/>
      <c r="O142" s="266"/>
      <c r="P142" s="261"/>
      <c r="Q142" s="267"/>
      <c r="R142" s="261"/>
      <c r="S142" s="268"/>
      <c r="T142" s="261"/>
      <c r="U142" s="270"/>
      <c r="V142" s="270"/>
      <c r="W142" s="270"/>
      <c r="X142" s="270"/>
    </row>
    <row r="143" spans="1:24" s="2" customFormat="1">
      <c r="A143" s="781"/>
      <c r="B143" s="782"/>
      <c r="C143" s="260" t="s">
        <v>21</v>
      </c>
      <c r="D143" s="261">
        <f t="shared" si="17"/>
        <v>26.134</v>
      </c>
      <c r="E143" s="262"/>
      <c r="F143" s="261"/>
      <c r="G143" s="261"/>
      <c r="H143" s="314"/>
      <c r="I143" s="317"/>
      <c r="J143" s="261"/>
      <c r="K143" s="177">
        <f t="shared" si="18"/>
        <v>26.134</v>
      </c>
      <c r="L143" s="264"/>
      <c r="M143" s="261">
        <v>26.134</v>
      </c>
      <c r="N143" s="268"/>
      <c r="O143" s="266"/>
      <c r="P143" s="261"/>
      <c r="Q143" s="267"/>
      <c r="R143" s="261"/>
      <c r="S143" s="268"/>
      <c r="T143" s="261"/>
      <c r="U143" s="270"/>
      <c r="V143" s="270"/>
      <c r="W143" s="270"/>
      <c r="X143" s="270"/>
    </row>
    <row r="144" spans="1:24" s="2" customFormat="1">
      <c r="A144" s="778" t="s">
        <v>154</v>
      </c>
      <c r="B144" s="779" t="s">
        <v>155</v>
      </c>
      <c r="C144" s="260" t="s">
        <v>43</v>
      </c>
      <c r="D144" s="261">
        <f t="shared" si="17"/>
        <v>0</v>
      </c>
      <c r="E144" s="177"/>
      <c r="F144" s="312"/>
      <c r="G144" s="261"/>
      <c r="H144" s="177"/>
      <c r="I144" s="313"/>
      <c r="J144" s="176"/>
      <c r="K144" s="177">
        <f t="shared" si="18"/>
        <v>0</v>
      </c>
      <c r="L144" s="264"/>
      <c r="M144" s="261">
        <v>0</v>
      </c>
      <c r="N144" s="268"/>
      <c r="O144" s="319"/>
      <c r="P144" s="261"/>
      <c r="Q144" s="267"/>
      <c r="R144" s="261"/>
      <c r="S144" s="268"/>
      <c r="T144" s="261"/>
      <c r="U144" s="270"/>
      <c r="V144" s="270"/>
      <c r="W144" s="270"/>
      <c r="X144" s="270"/>
    </row>
    <row r="145" spans="1:24" s="2" customFormat="1" ht="15.75" thickBot="1">
      <c r="A145" s="763"/>
      <c r="B145" s="780"/>
      <c r="C145" s="164" t="s">
        <v>21</v>
      </c>
      <c r="D145" s="172">
        <f t="shared" si="17"/>
        <v>0</v>
      </c>
      <c r="E145" s="167"/>
      <c r="F145" s="320"/>
      <c r="G145" s="172"/>
      <c r="H145" s="172"/>
      <c r="I145" s="321"/>
      <c r="J145" s="172"/>
      <c r="K145" s="172">
        <f>M145</f>
        <v>0</v>
      </c>
      <c r="L145" s="322"/>
      <c r="M145" s="172">
        <v>0</v>
      </c>
      <c r="N145" s="154"/>
      <c r="O145" s="168"/>
      <c r="P145" s="172"/>
      <c r="Q145" s="170"/>
      <c r="R145" s="172"/>
      <c r="S145" s="154"/>
      <c r="T145" s="172"/>
      <c r="U145" s="174"/>
      <c r="V145" s="174"/>
      <c r="W145" s="174"/>
      <c r="X145" s="174"/>
    </row>
    <row r="149" spans="1:24" ht="15.75">
      <c r="A149" s="2"/>
      <c r="B149" s="323" t="s">
        <v>279</v>
      </c>
      <c r="C149" s="323"/>
      <c r="D149" s="7"/>
      <c r="E149" s="7"/>
      <c r="F149" s="2"/>
      <c r="G149" s="2"/>
      <c r="H149" s="2"/>
      <c r="I149" s="324"/>
      <c r="J149" s="2"/>
      <c r="K149" s="7"/>
      <c r="L149" s="2"/>
      <c r="M149" s="2"/>
      <c r="N149" s="2"/>
      <c r="O149" s="2"/>
      <c r="P149" s="7"/>
      <c r="Q149" s="2"/>
      <c r="R149" s="7"/>
      <c r="S149" s="7"/>
      <c r="T149" s="2"/>
      <c r="U149" s="7"/>
      <c r="V149" s="7"/>
      <c r="W149" s="7"/>
      <c r="X149" s="7"/>
    </row>
    <row r="150" spans="1:24" ht="21.6" customHeight="1">
      <c r="A150" s="2"/>
      <c r="B150" s="323"/>
      <c r="C150" s="323"/>
      <c r="D150" s="2"/>
      <c r="E150" s="2"/>
      <c r="F150" s="2"/>
      <c r="G150" s="2"/>
      <c r="H150" s="2"/>
      <c r="I150" s="32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>
      <c r="B151" s="323"/>
      <c r="C151" s="323"/>
      <c r="D151" s="2"/>
      <c r="E151" s="2"/>
      <c r="F151" s="2"/>
      <c r="G151" s="2"/>
      <c r="H151" s="2"/>
      <c r="I151" s="32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6" customHeight="1">
      <c r="B152" s="2"/>
      <c r="C152" s="2"/>
      <c r="D152" s="2"/>
      <c r="E152" s="2"/>
      <c r="F152" s="2"/>
      <c r="G152" s="2"/>
      <c r="H152" s="2"/>
      <c r="I152" s="32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idden="1">
      <c r="B153" s="2"/>
      <c r="C153" s="2"/>
      <c r="D153" s="2"/>
      <c r="E153" s="2"/>
      <c r="F153" s="2"/>
      <c r="G153" s="2"/>
      <c r="H153" s="2"/>
      <c r="I153" s="32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idden="1">
      <c r="B154" s="2"/>
      <c r="C154" s="2"/>
      <c r="D154" s="2"/>
      <c r="E154" s="2"/>
      <c r="F154" s="2"/>
      <c r="G154" s="2"/>
      <c r="H154" s="2"/>
      <c r="I154" s="32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B155" s="2"/>
      <c r="C155" s="2"/>
      <c r="D155" s="7"/>
      <c r="E155" s="7"/>
      <c r="F155" s="2"/>
      <c r="G155" s="2"/>
      <c r="H155" s="2"/>
      <c r="I155" s="324"/>
      <c r="J155" s="2"/>
      <c r="K155" s="7"/>
      <c r="L155" s="2"/>
      <c r="M155" s="2"/>
      <c r="N155" s="2"/>
      <c r="O155" s="2"/>
      <c r="P155" s="7"/>
      <c r="Q155" s="2"/>
      <c r="R155" s="7"/>
      <c r="S155" s="7"/>
      <c r="T155" s="2"/>
      <c r="U155" s="7"/>
      <c r="V155" s="7"/>
      <c r="W155" s="7"/>
      <c r="X155" s="7"/>
    </row>
  </sheetData>
  <mergeCells count="121">
    <mergeCell ref="A144:A145"/>
    <mergeCell ref="B144:B145"/>
    <mergeCell ref="A138:A139"/>
    <mergeCell ref="B138:B139"/>
    <mergeCell ref="A140:A141"/>
    <mergeCell ref="B140:B141"/>
    <mergeCell ref="A142:A143"/>
    <mergeCell ref="B142:B143"/>
    <mergeCell ref="A132:A133"/>
    <mergeCell ref="B132:B133"/>
    <mergeCell ref="A134:A135"/>
    <mergeCell ref="B134:B135"/>
    <mergeCell ref="A136:A137"/>
    <mergeCell ref="B136:B137"/>
    <mergeCell ref="A122:A123"/>
    <mergeCell ref="B122:B123"/>
    <mergeCell ref="A124:A125"/>
    <mergeCell ref="B124:B125"/>
    <mergeCell ref="A130:A131"/>
    <mergeCell ref="B130:B131"/>
    <mergeCell ref="A107:A108"/>
    <mergeCell ref="B107:B108"/>
    <mergeCell ref="A118:A119"/>
    <mergeCell ref="B118:B119"/>
    <mergeCell ref="A120:A121"/>
    <mergeCell ref="B120:B121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0:A81"/>
    <mergeCell ref="B80:B81"/>
    <mergeCell ref="A90:T90"/>
    <mergeCell ref="A91:A92"/>
    <mergeCell ref="B91:B92"/>
    <mergeCell ref="A93:A94"/>
    <mergeCell ref="B93:B94"/>
    <mergeCell ref="A73:A74"/>
    <mergeCell ref="B73:B74"/>
    <mergeCell ref="A76:A77"/>
    <mergeCell ref="B76:B77"/>
    <mergeCell ref="A78:A79"/>
    <mergeCell ref="B78:B79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5:A37"/>
    <mergeCell ref="B35:B37"/>
    <mergeCell ref="A38:A39"/>
    <mergeCell ref="B38:B39"/>
    <mergeCell ref="A40:A41"/>
    <mergeCell ref="B40:B41"/>
    <mergeCell ref="A28:A29"/>
    <mergeCell ref="B28:B29"/>
    <mergeCell ref="A31:A32"/>
    <mergeCell ref="B31:B32"/>
    <mergeCell ref="A33:A34"/>
    <mergeCell ref="B33:B34"/>
    <mergeCell ref="A22:A23"/>
    <mergeCell ref="B22:B23"/>
    <mergeCell ref="A24:A25"/>
    <mergeCell ref="B24:B25"/>
    <mergeCell ref="A26:A27"/>
    <mergeCell ref="B26:B27"/>
    <mergeCell ref="A15:A16"/>
    <mergeCell ref="B15:B16"/>
    <mergeCell ref="A17:A18"/>
    <mergeCell ref="B17:B18"/>
    <mergeCell ref="A20:A21"/>
    <mergeCell ref="B20:B21"/>
    <mergeCell ref="E9:G9"/>
    <mergeCell ref="H9:J9"/>
    <mergeCell ref="K9:M9"/>
    <mergeCell ref="N9:O9"/>
    <mergeCell ref="P9:Q9"/>
    <mergeCell ref="A12:A14"/>
    <mergeCell ref="A6:AF6"/>
    <mergeCell ref="A8:A10"/>
    <mergeCell ref="B8:B10"/>
    <mergeCell ref="C8:C10"/>
    <mergeCell ref="D8:D10"/>
    <mergeCell ref="E8:Q8"/>
    <mergeCell ref="R8:T9"/>
    <mergeCell ref="U8:V9"/>
    <mergeCell ref="W8:X9"/>
    <mergeCell ref="Y8:AF8"/>
  </mergeCells>
  <pageMargins left="0.19685039370078741" right="0.19685039370078741" top="0.39370078740157483" bottom="0.39370078740157483" header="0" footer="0"/>
  <pageSetup paperSize="9" scale="85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Z161"/>
  <sheetViews>
    <sheetView zoomScaleNormal="100" workbookViewId="0">
      <selection activeCell="M86" sqref="M86"/>
    </sheetView>
  </sheetViews>
  <sheetFormatPr defaultColWidth="8.85546875" defaultRowHeight="15"/>
  <cols>
    <col min="1" max="1" width="6.28515625" style="336" customWidth="1"/>
    <col min="2" max="2" width="67.28515625" style="336" customWidth="1"/>
    <col min="3" max="3" width="10.42578125" style="336" customWidth="1"/>
    <col min="4" max="4" width="11.42578125" style="336" customWidth="1"/>
    <col min="5" max="5" width="8.42578125" style="336" customWidth="1"/>
    <col min="6" max="6" width="7" style="336" customWidth="1"/>
    <col min="7" max="7" width="7.28515625" style="336" customWidth="1"/>
    <col min="8" max="8" width="8" style="336" customWidth="1"/>
    <col min="9" max="9" width="9.7109375" style="336" customWidth="1"/>
    <col min="10" max="10" width="8.7109375" style="336" customWidth="1"/>
    <col min="11" max="11" width="9.42578125" style="336" customWidth="1"/>
    <col min="12" max="12" width="6.85546875" style="336" customWidth="1"/>
    <col min="13" max="13" width="10.140625" style="336" customWidth="1"/>
    <col min="14" max="14" width="8.85546875" style="336" customWidth="1"/>
    <col min="15" max="15" width="7.42578125" style="336" customWidth="1"/>
    <col min="16" max="17" width="8.85546875" style="336" customWidth="1"/>
    <col min="18" max="19" width="8" style="336" customWidth="1"/>
    <col min="20" max="20" width="7.28515625" style="336" customWidth="1"/>
    <col min="21" max="22" width="8.85546875" style="336" customWidth="1"/>
    <col min="23" max="23" width="8" style="336" customWidth="1"/>
    <col min="24" max="24" width="7.7109375" style="336" customWidth="1"/>
    <col min="25" max="16384" width="8.85546875" style="336"/>
  </cols>
  <sheetData>
    <row r="1" spans="1:24">
      <c r="A1" s="1"/>
      <c r="B1" s="2"/>
      <c r="C1" s="2"/>
      <c r="D1" s="3"/>
      <c r="E1" s="3"/>
      <c r="F1" s="4"/>
      <c r="G1" s="4"/>
      <c r="H1" s="4"/>
      <c r="I1" s="5"/>
      <c r="J1" s="4"/>
      <c r="K1" s="3"/>
      <c r="L1" s="4"/>
      <c r="M1" s="4"/>
      <c r="N1" s="4"/>
      <c r="O1" s="4"/>
      <c r="P1" s="3"/>
      <c r="Q1" s="4"/>
      <c r="R1" s="3"/>
      <c r="S1" s="3"/>
      <c r="T1" s="4"/>
      <c r="U1" s="3"/>
      <c r="V1" s="3"/>
      <c r="W1" s="3"/>
      <c r="X1" s="3"/>
    </row>
    <row r="2" spans="1:24" ht="18.75">
      <c r="A2" s="696" t="s">
        <v>282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2"/>
      <c r="V2" s="2"/>
      <c r="W2" s="2"/>
      <c r="X2" s="2"/>
    </row>
    <row r="3" spans="1:24" ht="15.75" thickBot="1">
      <c r="A3" s="1"/>
      <c r="B3" s="2"/>
      <c r="C3" s="2"/>
      <c r="D3" s="3"/>
      <c r="E3" s="3"/>
      <c r="F3" s="4"/>
      <c r="G3" s="4"/>
      <c r="H3" s="4"/>
      <c r="I3" s="5"/>
      <c r="J3" s="4"/>
      <c r="K3" s="3"/>
      <c r="L3" s="4"/>
      <c r="M3" s="4"/>
      <c r="N3" s="4"/>
      <c r="O3" s="4"/>
      <c r="P3" s="3"/>
      <c r="Q3" s="4"/>
      <c r="R3" s="6"/>
      <c r="S3" s="6"/>
      <c r="T3" s="4"/>
      <c r="U3" s="6"/>
      <c r="V3" s="7"/>
      <c r="W3" s="6" t="s">
        <v>0</v>
      </c>
      <c r="X3" s="6"/>
    </row>
    <row r="4" spans="1:24" ht="27.75" customHeight="1" thickBot="1">
      <c r="A4" s="697" t="s">
        <v>1</v>
      </c>
      <c r="B4" s="699" t="s">
        <v>2</v>
      </c>
      <c r="C4" s="699" t="s">
        <v>3</v>
      </c>
      <c r="D4" s="701" t="s">
        <v>4</v>
      </c>
      <c r="E4" s="703" t="s">
        <v>5</v>
      </c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5" t="s">
        <v>6</v>
      </c>
      <c r="S4" s="706"/>
      <c r="T4" s="706"/>
      <c r="U4" s="705" t="s">
        <v>7</v>
      </c>
      <c r="V4" s="706"/>
      <c r="W4" s="705" t="s">
        <v>8</v>
      </c>
      <c r="X4" s="719"/>
    </row>
    <row r="5" spans="1:24" ht="145.5" customHeight="1" thickBot="1">
      <c r="A5" s="698"/>
      <c r="B5" s="700"/>
      <c r="C5" s="700"/>
      <c r="D5" s="702"/>
      <c r="E5" s="703" t="s">
        <v>9</v>
      </c>
      <c r="F5" s="704"/>
      <c r="G5" s="704"/>
      <c r="H5" s="703" t="s">
        <v>10</v>
      </c>
      <c r="I5" s="704"/>
      <c r="J5" s="704"/>
      <c r="K5" s="703" t="s">
        <v>11</v>
      </c>
      <c r="L5" s="704"/>
      <c r="M5" s="704"/>
      <c r="N5" s="703" t="s">
        <v>12</v>
      </c>
      <c r="O5" s="721"/>
      <c r="P5" s="703" t="s">
        <v>13</v>
      </c>
      <c r="Q5" s="704"/>
      <c r="R5" s="707"/>
      <c r="S5" s="708"/>
      <c r="T5" s="708"/>
      <c r="U5" s="707"/>
      <c r="V5" s="708"/>
      <c r="W5" s="707"/>
      <c r="X5" s="720"/>
    </row>
    <row r="6" spans="1:24" ht="16.899999999999999" customHeight="1" thickBot="1">
      <c r="A6" s="698"/>
      <c r="B6" s="700"/>
      <c r="C6" s="700"/>
      <c r="D6" s="702"/>
      <c r="E6" s="379" t="s">
        <v>14</v>
      </c>
      <c r="F6" s="609" t="s">
        <v>15</v>
      </c>
      <c r="G6" s="609" t="s">
        <v>16</v>
      </c>
      <c r="H6" s="379" t="s">
        <v>14</v>
      </c>
      <c r="I6" s="381" t="s">
        <v>15</v>
      </c>
      <c r="J6" s="609" t="s">
        <v>16</v>
      </c>
      <c r="K6" s="379" t="s">
        <v>14</v>
      </c>
      <c r="L6" s="609" t="s">
        <v>15</v>
      </c>
      <c r="M6" s="609" t="s">
        <v>16</v>
      </c>
      <c r="N6" s="379" t="s">
        <v>4</v>
      </c>
      <c r="O6" s="609" t="s">
        <v>16</v>
      </c>
      <c r="P6" s="379" t="s">
        <v>4</v>
      </c>
      <c r="Q6" s="382" t="s">
        <v>17</v>
      </c>
      <c r="R6" s="379" t="s">
        <v>4</v>
      </c>
      <c r="S6" s="609" t="s">
        <v>15</v>
      </c>
      <c r="T6" s="609" t="s">
        <v>16</v>
      </c>
      <c r="U6" s="379" t="s">
        <v>4</v>
      </c>
      <c r="V6" s="383" t="s">
        <v>18</v>
      </c>
      <c r="W6" s="379" t="s">
        <v>4</v>
      </c>
      <c r="X6" s="383" t="s">
        <v>18</v>
      </c>
    </row>
    <row r="7" spans="1:24" ht="15.75" thickBot="1">
      <c r="A7" s="8" t="s">
        <v>19</v>
      </c>
      <c r="B7" s="9" t="s">
        <v>20</v>
      </c>
      <c r="C7" s="10" t="s">
        <v>21</v>
      </c>
      <c r="D7" s="11">
        <f>K7</f>
        <v>587.26</v>
      </c>
      <c r="E7" s="11"/>
      <c r="F7" s="11"/>
      <c r="G7" s="11"/>
      <c r="H7" s="342"/>
      <c r="I7" s="343"/>
      <c r="J7" s="342"/>
      <c r="K7" s="344">
        <f>M7</f>
        <v>587.26</v>
      </c>
      <c r="L7" s="12"/>
      <c r="M7" s="11">
        <f>M10+M17+M28+M30+M33+M35+M37+M39+M41+M43+M45+M47+M49+M51+M53+M55+M57+M59+M61+M63+M65</f>
        <v>587.26</v>
      </c>
      <c r="N7" s="12"/>
      <c r="O7" s="12"/>
      <c r="P7" s="12"/>
      <c r="Q7" s="12"/>
      <c r="R7" s="12"/>
      <c r="S7" s="12"/>
      <c r="T7" s="12"/>
      <c r="U7" s="384"/>
      <c r="V7" s="384"/>
      <c r="W7" s="384"/>
      <c r="X7" s="385"/>
    </row>
    <row r="8" spans="1:24" s="16" customFormat="1">
      <c r="A8" s="709">
        <v>1</v>
      </c>
      <c r="B8" s="605" t="s">
        <v>22</v>
      </c>
      <c r="C8" s="13" t="s">
        <v>23</v>
      </c>
      <c r="D8" s="14">
        <f>K8</f>
        <v>0</v>
      </c>
      <c r="E8" s="15"/>
      <c r="F8" s="15"/>
      <c r="G8" s="15"/>
      <c r="H8" s="325"/>
      <c r="I8" s="345"/>
      <c r="J8" s="346"/>
      <c r="K8" s="326">
        <f>M8</f>
        <v>0</v>
      </c>
      <c r="L8" s="15"/>
      <c r="M8" s="386">
        <v>0</v>
      </c>
      <c r="N8" s="15"/>
      <c r="O8" s="15"/>
      <c r="P8" s="15"/>
      <c r="Q8" s="15"/>
      <c r="R8" s="15"/>
      <c r="S8" s="15"/>
      <c r="T8" s="15"/>
      <c r="U8" s="387"/>
      <c r="V8" s="387"/>
      <c r="W8" s="387"/>
      <c r="X8" s="388"/>
    </row>
    <row r="9" spans="1:24" s="19" customFormat="1">
      <c r="A9" s="710"/>
      <c r="B9" s="606"/>
      <c r="C9" s="17" t="s">
        <v>24</v>
      </c>
      <c r="D9" s="327">
        <f>K9</f>
        <v>0</v>
      </c>
      <c r="E9" s="327"/>
      <c r="F9" s="327"/>
      <c r="G9" s="327"/>
      <c r="H9" s="347"/>
      <c r="I9" s="348"/>
      <c r="J9" s="327"/>
      <c r="K9" s="334">
        <f t="shared" ref="K9:K72" si="0">M9</f>
        <v>0</v>
      </c>
      <c r="L9" s="18"/>
      <c r="M9" s="349">
        <f>M11+M13</f>
        <v>0</v>
      </c>
      <c r="N9" s="18"/>
      <c r="O9" s="18"/>
      <c r="P9" s="18"/>
      <c r="Q9" s="18"/>
      <c r="R9" s="18"/>
      <c r="S9" s="18"/>
      <c r="T9" s="18"/>
      <c r="U9" s="389"/>
      <c r="V9" s="389"/>
      <c r="W9" s="389"/>
      <c r="X9" s="390"/>
    </row>
    <row r="10" spans="1:24" s="19" customFormat="1">
      <c r="A10" s="711"/>
      <c r="B10" s="20" t="s">
        <v>25</v>
      </c>
      <c r="C10" s="17" t="s">
        <v>21</v>
      </c>
      <c r="D10" s="327">
        <f>K10</f>
        <v>0</v>
      </c>
      <c r="E10" s="18"/>
      <c r="F10" s="18"/>
      <c r="G10" s="18"/>
      <c r="H10" s="347"/>
      <c r="I10" s="350"/>
      <c r="J10" s="18"/>
      <c r="K10" s="334">
        <f t="shared" si="0"/>
        <v>0</v>
      </c>
      <c r="L10" s="18"/>
      <c r="M10" s="347">
        <f>M12+M14</f>
        <v>0</v>
      </c>
      <c r="N10" s="18"/>
      <c r="O10" s="18"/>
      <c r="P10" s="18"/>
      <c r="Q10" s="18"/>
      <c r="R10" s="18"/>
      <c r="S10" s="18"/>
      <c r="T10" s="18"/>
      <c r="U10" s="389"/>
      <c r="V10" s="389"/>
      <c r="W10" s="389"/>
      <c r="X10" s="390"/>
    </row>
    <row r="11" spans="1:24" s="19" customFormat="1">
      <c r="A11" s="712" t="s">
        <v>26</v>
      </c>
      <c r="B11" s="713" t="s">
        <v>27</v>
      </c>
      <c r="C11" s="21" t="s">
        <v>24</v>
      </c>
      <c r="D11" s="22">
        <f>K11</f>
        <v>0</v>
      </c>
      <c r="E11" s="24"/>
      <c r="F11" s="24"/>
      <c r="G11" s="24"/>
      <c r="H11" s="28"/>
      <c r="I11" s="351"/>
      <c r="J11" s="24"/>
      <c r="K11" s="326">
        <f t="shared" si="0"/>
        <v>0</v>
      </c>
      <c r="L11" s="25"/>
      <c r="M11" s="33">
        <v>0</v>
      </c>
      <c r="N11" s="24"/>
      <c r="O11" s="25"/>
      <c r="P11" s="24"/>
      <c r="Q11" s="24"/>
      <c r="R11" s="24"/>
      <c r="S11" s="24"/>
      <c r="T11" s="24"/>
      <c r="U11" s="391"/>
      <c r="V11" s="391"/>
      <c r="W11" s="391"/>
      <c r="X11" s="392"/>
    </row>
    <row r="12" spans="1:24" s="19" customFormat="1">
      <c r="A12" s="712"/>
      <c r="B12" s="713"/>
      <c r="C12" s="21" t="s">
        <v>21</v>
      </c>
      <c r="D12" s="22">
        <f t="shared" ref="D12:D15" si="1">K12</f>
        <v>0</v>
      </c>
      <c r="E12" s="24"/>
      <c r="F12" s="24"/>
      <c r="G12" s="24"/>
      <c r="H12" s="28"/>
      <c r="I12" s="351"/>
      <c r="J12" s="24"/>
      <c r="K12" s="326">
        <f t="shared" si="0"/>
        <v>0</v>
      </c>
      <c r="L12" s="25"/>
      <c r="M12" s="33">
        <v>0</v>
      </c>
      <c r="N12" s="24"/>
      <c r="O12" s="25"/>
      <c r="P12" s="24"/>
      <c r="Q12" s="24"/>
      <c r="R12" s="24"/>
      <c r="S12" s="24"/>
      <c r="T12" s="24"/>
      <c r="U12" s="391"/>
      <c r="V12" s="391"/>
      <c r="W12" s="391"/>
      <c r="X12" s="392"/>
    </row>
    <row r="13" spans="1:24" s="19" customFormat="1">
      <c r="A13" s="714" t="s">
        <v>165</v>
      </c>
      <c r="B13" s="713" t="s">
        <v>28</v>
      </c>
      <c r="C13" s="21" t="s">
        <v>24</v>
      </c>
      <c r="D13" s="68">
        <f t="shared" si="1"/>
        <v>0</v>
      </c>
      <c r="E13" s="328"/>
      <c r="F13" s="328"/>
      <c r="G13" s="24"/>
      <c r="H13" s="28"/>
      <c r="I13" s="351"/>
      <c r="J13" s="24"/>
      <c r="K13" s="331">
        <f t="shared" si="0"/>
        <v>0</v>
      </c>
      <c r="L13" s="25"/>
      <c r="M13" s="352">
        <v>0</v>
      </c>
      <c r="N13" s="24"/>
      <c r="O13" s="25"/>
      <c r="P13" s="24"/>
      <c r="Q13" s="24"/>
      <c r="R13" s="24"/>
      <c r="S13" s="24"/>
      <c r="T13" s="24"/>
      <c r="U13" s="391"/>
      <c r="V13" s="391"/>
      <c r="W13" s="391"/>
      <c r="X13" s="391"/>
    </row>
    <row r="14" spans="1:24" s="19" customFormat="1">
      <c r="A14" s="714"/>
      <c r="B14" s="713"/>
      <c r="C14" s="21" t="s">
        <v>21</v>
      </c>
      <c r="D14" s="68">
        <f t="shared" si="1"/>
        <v>0</v>
      </c>
      <c r="E14" s="329"/>
      <c r="F14" s="329"/>
      <c r="G14" s="24"/>
      <c r="H14" s="28"/>
      <c r="I14" s="351"/>
      <c r="J14" s="24"/>
      <c r="K14" s="331">
        <f t="shared" si="0"/>
        <v>0</v>
      </c>
      <c r="L14" s="25"/>
      <c r="M14" s="352">
        <v>0</v>
      </c>
      <c r="N14" s="24"/>
      <c r="O14" s="25"/>
      <c r="P14" s="24"/>
      <c r="Q14" s="24"/>
      <c r="R14" s="24"/>
      <c r="S14" s="24"/>
      <c r="T14" s="24"/>
      <c r="U14" s="391"/>
      <c r="V14" s="391"/>
      <c r="W14" s="391"/>
      <c r="X14" s="391"/>
    </row>
    <row r="15" spans="1:24" s="19" customFormat="1" ht="23.45" customHeight="1" thickBot="1">
      <c r="A15" s="393" t="s">
        <v>29</v>
      </c>
      <c r="B15" s="394" t="s">
        <v>30</v>
      </c>
      <c r="C15" s="395" t="s">
        <v>21</v>
      </c>
      <c r="D15" s="22">
        <f t="shared" si="1"/>
        <v>0</v>
      </c>
      <c r="E15" s="26"/>
      <c r="F15" s="27"/>
      <c r="G15" s="39"/>
      <c r="H15" s="353"/>
      <c r="I15" s="354"/>
      <c r="J15" s="39"/>
      <c r="K15" s="330">
        <f t="shared" si="0"/>
        <v>0</v>
      </c>
      <c r="L15" s="396"/>
      <c r="M15" s="397">
        <v>0</v>
      </c>
      <c r="N15" s="398"/>
      <c r="O15" s="396"/>
      <c r="P15" s="398"/>
      <c r="Q15" s="398"/>
      <c r="R15" s="398"/>
      <c r="S15" s="398"/>
      <c r="T15" s="398"/>
      <c r="U15" s="399"/>
      <c r="V15" s="399"/>
      <c r="W15" s="399"/>
      <c r="X15" s="400"/>
    </row>
    <row r="16" spans="1:24" s="19" customFormat="1">
      <c r="A16" s="715" t="s">
        <v>31</v>
      </c>
      <c r="B16" s="717" t="s">
        <v>32</v>
      </c>
      <c r="C16" s="29" t="s">
        <v>23</v>
      </c>
      <c r="D16" s="30">
        <f t="shared" ref="D16:D39" si="2">H16</f>
        <v>0</v>
      </c>
      <c r="E16" s="30"/>
      <c r="F16" s="30"/>
      <c r="G16" s="66"/>
      <c r="H16" s="66"/>
      <c r="I16" s="355"/>
      <c r="J16" s="66"/>
      <c r="K16" s="326">
        <f t="shared" si="0"/>
        <v>0</v>
      </c>
      <c r="L16" s="30"/>
      <c r="M16" s="31">
        <v>0</v>
      </c>
      <c r="N16" s="30"/>
      <c r="O16" s="30"/>
      <c r="P16" s="30"/>
      <c r="Q16" s="30"/>
      <c r="R16" s="30"/>
      <c r="S16" s="30"/>
      <c r="T16" s="30"/>
      <c r="U16" s="401"/>
      <c r="V16" s="401"/>
      <c r="W16" s="401"/>
      <c r="X16" s="402"/>
    </row>
    <row r="17" spans="1:24" s="19" customFormat="1">
      <c r="A17" s="716"/>
      <c r="B17" s="718"/>
      <c r="C17" s="32" t="s">
        <v>21</v>
      </c>
      <c r="D17" s="18">
        <f t="shared" si="2"/>
        <v>0</v>
      </c>
      <c r="E17" s="18"/>
      <c r="F17" s="18"/>
      <c r="G17" s="18"/>
      <c r="H17" s="18"/>
      <c r="I17" s="350"/>
      <c r="J17" s="18"/>
      <c r="K17" s="335">
        <f t="shared" si="0"/>
        <v>0</v>
      </c>
      <c r="L17" s="18"/>
      <c r="M17" s="18">
        <v>0</v>
      </c>
      <c r="N17" s="18"/>
      <c r="O17" s="18"/>
      <c r="P17" s="18"/>
      <c r="Q17" s="18"/>
      <c r="R17" s="18"/>
      <c r="S17" s="18"/>
      <c r="T17" s="18"/>
      <c r="U17" s="389"/>
      <c r="V17" s="389"/>
      <c r="W17" s="389"/>
      <c r="X17" s="390"/>
    </row>
    <row r="18" spans="1:24" s="19" customFormat="1">
      <c r="A18" s="716" t="s">
        <v>33</v>
      </c>
      <c r="B18" s="722" t="s">
        <v>34</v>
      </c>
      <c r="C18" s="21" t="s">
        <v>35</v>
      </c>
      <c r="D18" s="24">
        <f t="shared" si="2"/>
        <v>0</v>
      </c>
      <c r="E18" s="24"/>
      <c r="F18" s="24"/>
      <c r="G18" s="24"/>
      <c r="H18" s="24"/>
      <c r="I18" s="351"/>
      <c r="J18" s="24"/>
      <c r="K18" s="326">
        <f t="shared" si="0"/>
        <v>0</v>
      </c>
      <c r="L18" s="24"/>
      <c r="M18" s="33">
        <v>0</v>
      </c>
      <c r="N18" s="24"/>
      <c r="O18" s="34"/>
      <c r="P18" s="25"/>
      <c r="Q18" s="24"/>
      <c r="R18" s="24"/>
      <c r="S18" s="24"/>
      <c r="T18" s="24"/>
      <c r="U18" s="403"/>
      <c r="V18" s="391"/>
      <c r="W18" s="391"/>
      <c r="X18" s="392"/>
    </row>
    <row r="19" spans="1:24" s="19" customFormat="1">
      <c r="A19" s="716"/>
      <c r="B19" s="722"/>
      <c r="C19" s="21" t="s">
        <v>21</v>
      </c>
      <c r="D19" s="24">
        <f t="shared" si="2"/>
        <v>0</v>
      </c>
      <c r="E19" s="24"/>
      <c r="F19" s="24"/>
      <c r="G19" s="24"/>
      <c r="H19" s="24"/>
      <c r="I19" s="351"/>
      <c r="J19" s="24"/>
      <c r="K19" s="326">
        <f t="shared" si="0"/>
        <v>0</v>
      </c>
      <c r="L19" s="24"/>
      <c r="M19" s="33">
        <v>0</v>
      </c>
      <c r="N19" s="24"/>
      <c r="O19" s="34"/>
      <c r="P19" s="25"/>
      <c r="Q19" s="24"/>
      <c r="R19" s="24"/>
      <c r="S19" s="24"/>
      <c r="T19" s="24"/>
      <c r="U19" s="403"/>
      <c r="V19" s="391"/>
      <c r="W19" s="391"/>
      <c r="X19" s="392"/>
    </row>
    <row r="20" spans="1:24" s="19" customFormat="1">
      <c r="A20" s="716" t="s">
        <v>36</v>
      </c>
      <c r="B20" s="731" t="s">
        <v>37</v>
      </c>
      <c r="C20" s="21" t="s">
        <v>38</v>
      </c>
      <c r="D20" s="24">
        <f t="shared" si="2"/>
        <v>0</v>
      </c>
      <c r="E20" s="22"/>
      <c r="F20" s="22"/>
      <c r="G20" s="24"/>
      <c r="H20" s="22"/>
      <c r="I20" s="351"/>
      <c r="J20" s="24"/>
      <c r="K20" s="326">
        <f t="shared" si="0"/>
        <v>0</v>
      </c>
      <c r="L20" s="24"/>
      <c r="M20" s="23">
        <v>0</v>
      </c>
      <c r="N20" s="24"/>
      <c r="O20" s="34"/>
      <c r="P20" s="25"/>
      <c r="Q20" s="24"/>
      <c r="R20" s="24"/>
      <c r="S20" s="24"/>
      <c r="T20" s="24"/>
      <c r="U20" s="403"/>
      <c r="V20" s="391"/>
      <c r="W20" s="391"/>
      <c r="X20" s="392"/>
    </row>
    <row r="21" spans="1:24" s="19" customFormat="1" ht="18.600000000000001" customHeight="1">
      <c r="A21" s="716"/>
      <c r="B21" s="731"/>
      <c r="C21" s="21" t="s">
        <v>21</v>
      </c>
      <c r="D21" s="24">
        <f t="shared" si="2"/>
        <v>0</v>
      </c>
      <c r="E21" s="24"/>
      <c r="F21" s="24"/>
      <c r="G21" s="24"/>
      <c r="H21" s="24"/>
      <c r="I21" s="351"/>
      <c r="J21" s="24"/>
      <c r="K21" s="326">
        <f t="shared" si="0"/>
        <v>0</v>
      </c>
      <c r="L21" s="24"/>
      <c r="M21" s="33">
        <v>0</v>
      </c>
      <c r="N21" s="24"/>
      <c r="O21" s="34"/>
      <c r="P21" s="25"/>
      <c r="Q21" s="24"/>
      <c r="R21" s="24"/>
      <c r="S21" s="24"/>
      <c r="T21" s="24"/>
      <c r="U21" s="403"/>
      <c r="V21" s="391"/>
      <c r="W21" s="391"/>
      <c r="X21" s="392"/>
    </row>
    <row r="22" spans="1:24" s="19" customFormat="1">
      <c r="A22" s="716" t="s">
        <v>39</v>
      </c>
      <c r="B22" s="731" t="s">
        <v>40</v>
      </c>
      <c r="C22" s="21" t="s">
        <v>38</v>
      </c>
      <c r="D22" s="24">
        <f t="shared" si="2"/>
        <v>0</v>
      </c>
      <c r="E22" s="34"/>
      <c r="F22" s="34"/>
      <c r="G22" s="24"/>
      <c r="H22" s="34"/>
      <c r="I22" s="351"/>
      <c r="J22" s="24"/>
      <c r="K22" s="326">
        <f t="shared" si="0"/>
        <v>0</v>
      </c>
      <c r="L22" s="24"/>
      <c r="M22" s="35">
        <v>0</v>
      </c>
      <c r="N22" s="24"/>
      <c r="O22" s="34"/>
      <c r="P22" s="25"/>
      <c r="Q22" s="24"/>
      <c r="R22" s="24"/>
      <c r="S22" s="24"/>
      <c r="T22" s="24"/>
      <c r="U22" s="403"/>
      <c r="V22" s="391"/>
      <c r="W22" s="391"/>
      <c r="X22" s="392"/>
    </row>
    <row r="23" spans="1:24" s="19" customFormat="1">
      <c r="A23" s="716"/>
      <c r="B23" s="731"/>
      <c r="C23" s="21" t="s">
        <v>21</v>
      </c>
      <c r="D23" s="24">
        <f t="shared" si="2"/>
        <v>0</v>
      </c>
      <c r="E23" s="34"/>
      <c r="F23" s="34"/>
      <c r="G23" s="24"/>
      <c r="H23" s="34"/>
      <c r="I23" s="351"/>
      <c r="J23" s="24"/>
      <c r="K23" s="326">
        <f t="shared" si="0"/>
        <v>0</v>
      </c>
      <c r="L23" s="24"/>
      <c r="M23" s="35">
        <v>0</v>
      </c>
      <c r="N23" s="24"/>
      <c r="O23" s="34"/>
      <c r="P23" s="25"/>
      <c r="Q23" s="24"/>
      <c r="R23" s="24"/>
      <c r="S23" s="24"/>
      <c r="T23" s="24"/>
      <c r="U23" s="403"/>
      <c r="V23" s="391"/>
      <c r="W23" s="391"/>
      <c r="X23" s="392"/>
    </row>
    <row r="24" spans="1:24" s="19" customFormat="1">
      <c r="A24" s="716" t="s">
        <v>41</v>
      </c>
      <c r="B24" s="722" t="s">
        <v>42</v>
      </c>
      <c r="C24" s="21" t="s">
        <v>43</v>
      </c>
      <c r="D24" s="24">
        <f t="shared" si="2"/>
        <v>0</v>
      </c>
      <c r="E24" s="34"/>
      <c r="F24" s="34"/>
      <c r="G24" s="24"/>
      <c r="H24" s="34"/>
      <c r="I24" s="351"/>
      <c r="J24" s="24"/>
      <c r="K24" s="326">
        <f t="shared" si="0"/>
        <v>0</v>
      </c>
      <c r="L24" s="24"/>
      <c r="M24" s="35">
        <v>0</v>
      </c>
      <c r="N24" s="24"/>
      <c r="O24" s="34"/>
      <c r="P24" s="25"/>
      <c r="Q24" s="24"/>
      <c r="R24" s="24"/>
      <c r="S24" s="24"/>
      <c r="T24" s="24"/>
      <c r="U24" s="403"/>
      <c r="V24" s="391"/>
      <c r="W24" s="391"/>
      <c r="X24" s="392"/>
    </row>
    <row r="25" spans="1:24" s="19" customFormat="1">
      <c r="A25" s="716"/>
      <c r="B25" s="722"/>
      <c r="C25" s="21" t="s">
        <v>21</v>
      </c>
      <c r="D25" s="24">
        <f t="shared" si="2"/>
        <v>0</v>
      </c>
      <c r="E25" s="24"/>
      <c r="F25" s="24"/>
      <c r="G25" s="24"/>
      <c r="H25" s="24"/>
      <c r="I25" s="351"/>
      <c r="J25" s="24"/>
      <c r="K25" s="326">
        <f t="shared" si="0"/>
        <v>0</v>
      </c>
      <c r="L25" s="24"/>
      <c r="M25" s="33">
        <v>0</v>
      </c>
      <c r="N25" s="24"/>
      <c r="O25" s="34"/>
      <c r="P25" s="25"/>
      <c r="Q25" s="24"/>
      <c r="R25" s="24"/>
      <c r="S25" s="24"/>
      <c r="T25" s="24"/>
      <c r="U25" s="403"/>
      <c r="V25" s="391"/>
      <c r="W25" s="391"/>
      <c r="X25" s="392"/>
    </row>
    <row r="26" spans="1:24" s="19" customFormat="1" ht="22.9" customHeight="1" thickBot="1">
      <c r="A26" s="36" t="s">
        <v>44</v>
      </c>
      <c r="B26" s="37" t="s">
        <v>45</v>
      </c>
      <c r="C26" s="38" t="s">
        <v>21</v>
      </c>
      <c r="D26" s="39">
        <f t="shared" si="2"/>
        <v>0</v>
      </c>
      <c r="E26" s="39"/>
      <c r="F26" s="39"/>
      <c r="G26" s="39"/>
      <c r="H26" s="39"/>
      <c r="I26" s="354"/>
      <c r="J26" s="39"/>
      <c r="K26" s="330">
        <f t="shared" si="0"/>
        <v>0</v>
      </c>
      <c r="L26" s="39"/>
      <c r="M26" s="40">
        <v>0</v>
      </c>
      <c r="N26" s="39"/>
      <c r="O26" s="41"/>
      <c r="P26" s="42"/>
      <c r="Q26" s="39"/>
      <c r="R26" s="39"/>
      <c r="S26" s="39"/>
      <c r="T26" s="39"/>
      <c r="U26" s="404"/>
      <c r="V26" s="405"/>
      <c r="W26" s="405"/>
      <c r="X26" s="406"/>
    </row>
    <row r="27" spans="1:24" s="19" customFormat="1">
      <c r="A27" s="723" t="s">
        <v>46</v>
      </c>
      <c r="B27" s="725" t="s">
        <v>47</v>
      </c>
      <c r="C27" s="43" t="s">
        <v>48</v>
      </c>
      <c r="D27" s="58">
        <f>M27</f>
        <v>0</v>
      </c>
      <c r="E27" s="58"/>
      <c r="F27" s="58"/>
      <c r="G27" s="46"/>
      <c r="H27" s="58"/>
      <c r="I27" s="355"/>
      <c r="J27" s="46"/>
      <c r="K27" s="331">
        <f>M27</f>
        <v>0</v>
      </c>
      <c r="L27" s="47"/>
      <c r="M27" s="59">
        <v>0</v>
      </c>
      <c r="N27" s="46"/>
      <c r="O27" s="47"/>
      <c r="P27" s="46"/>
      <c r="Q27" s="46"/>
      <c r="R27" s="46"/>
      <c r="S27" s="46"/>
      <c r="T27" s="46"/>
      <c r="U27" s="407"/>
      <c r="V27" s="407"/>
      <c r="W27" s="407"/>
      <c r="X27" s="408"/>
    </row>
    <row r="28" spans="1:24" s="19" customFormat="1" ht="15.75" thickBot="1">
      <c r="A28" s="724"/>
      <c r="B28" s="726"/>
      <c r="C28" s="48" t="s">
        <v>21</v>
      </c>
      <c r="D28" s="60">
        <f t="shared" ref="D28:D37" si="3">K28</f>
        <v>0</v>
      </c>
      <c r="E28" s="60"/>
      <c r="F28" s="60"/>
      <c r="G28" s="60"/>
      <c r="H28" s="60"/>
      <c r="I28" s="354"/>
      <c r="J28" s="51"/>
      <c r="K28" s="332">
        <f>M28</f>
        <v>0</v>
      </c>
      <c r="L28" s="52"/>
      <c r="M28" s="61">
        <v>0</v>
      </c>
      <c r="N28" s="51"/>
      <c r="O28" s="52"/>
      <c r="P28" s="51"/>
      <c r="Q28" s="51"/>
      <c r="R28" s="51"/>
      <c r="S28" s="51"/>
      <c r="T28" s="51"/>
      <c r="U28" s="409"/>
      <c r="V28" s="409"/>
      <c r="W28" s="409"/>
      <c r="X28" s="410"/>
    </row>
    <row r="29" spans="1:24" s="19" customFormat="1" ht="15.75" thickBot="1">
      <c r="A29" s="727" t="s">
        <v>49</v>
      </c>
      <c r="B29" s="729" t="s">
        <v>50</v>
      </c>
      <c r="C29" s="53" t="s">
        <v>24</v>
      </c>
      <c r="D29" s="54">
        <f t="shared" si="3"/>
        <v>3.5000000000000003E-2</v>
      </c>
      <c r="E29" s="54"/>
      <c r="F29" s="54"/>
      <c r="G29" s="54"/>
      <c r="H29" s="54"/>
      <c r="I29" s="356"/>
      <c r="J29" s="54"/>
      <c r="K29" s="331">
        <f t="shared" si="0"/>
        <v>3.5000000000000003E-2</v>
      </c>
      <c r="L29" s="357"/>
      <c r="M29" s="411">
        <f>'[1]январь 2'!P41</f>
        <v>3.5000000000000003E-2</v>
      </c>
      <c r="N29" s="56"/>
      <c r="O29" s="13"/>
      <c r="P29" s="56"/>
      <c r="Q29" s="56"/>
      <c r="R29" s="56"/>
      <c r="S29" s="56"/>
      <c r="T29" s="56"/>
      <c r="U29" s="412"/>
      <c r="V29" s="412"/>
      <c r="W29" s="412"/>
      <c r="X29" s="413"/>
    </row>
    <row r="30" spans="1:24" s="19" customFormat="1" ht="15.75" thickBot="1">
      <c r="A30" s="728"/>
      <c r="B30" s="730"/>
      <c r="C30" s="38" t="s">
        <v>21</v>
      </c>
      <c r="D30" s="57">
        <f t="shared" si="3"/>
        <v>2.681</v>
      </c>
      <c r="E30" s="39"/>
      <c r="F30" s="39"/>
      <c r="G30" s="39"/>
      <c r="H30" s="57"/>
      <c r="I30" s="354"/>
      <c r="J30" s="39"/>
      <c r="K30" s="332">
        <f t="shared" si="0"/>
        <v>2.681</v>
      </c>
      <c r="L30" s="42"/>
      <c r="M30" s="411">
        <f>'[1]январь 2'!P42</f>
        <v>2.681</v>
      </c>
      <c r="N30" s="39"/>
      <c r="O30" s="42"/>
      <c r="P30" s="39"/>
      <c r="Q30" s="39"/>
      <c r="R30" s="39"/>
      <c r="S30" s="39"/>
      <c r="T30" s="39"/>
      <c r="U30" s="405"/>
      <c r="V30" s="405"/>
      <c r="W30" s="405"/>
      <c r="X30" s="406"/>
    </row>
    <row r="31" spans="1:24" s="19" customFormat="1">
      <c r="A31" s="723" t="s">
        <v>51</v>
      </c>
      <c r="B31" s="736" t="s">
        <v>52</v>
      </c>
      <c r="C31" s="43" t="s">
        <v>24</v>
      </c>
      <c r="D31" s="59">
        <f t="shared" si="3"/>
        <v>3.3</v>
      </c>
      <c r="E31" s="58"/>
      <c r="F31" s="58"/>
      <c r="G31" s="58"/>
      <c r="H31" s="58"/>
      <c r="I31" s="355"/>
      <c r="J31" s="46"/>
      <c r="K31" s="331">
        <f t="shared" si="0"/>
        <v>3.3</v>
      </c>
      <c r="L31" s="47"/>
      <c r="M31" s="59">
        <f>'[1]январь 2'!P45</f>
        <v>3.3</v>
      </c>
      <c r="N31" s="46"/>
      <c r="O31" s="47"/>
      <c r="P31" s="46"/>
      <c r="Q31" s="46"/>
      <c r="R31" s="46"/>
      <c r="S31" s="46"/>
      <c r="T31" s="46"/>
      <c r="U31" s="407"/>
      <c r="V31" s="407"/>
      <c r="W31" s="407"/>
      <c r="X31" s="408"/>
    </row>
    <row r="32" spans="1:24" s="19" customFormat="1">
      <c r="A32" s="712"/>
      <c r="B32" s="737"/>
      <c r="C32" s="21" t="s">
        <v>53</v>
      </c>
      <c r="D32" s="23">
        <f t="shared" si="3"/>
        <v>3</v>
      </c>
      <c r="E32" s="34"/>
      <c r="F32" s="34"/>
      <c r="G32" s="24"/>
      <c r="H32" s="34"/>
      <c r="I32" s="351"/>
      <c r="J32" s="24"/>
      <c r="K32" s="326">
        <f t="shared" si="0"/>
        <v>3</v>
      </c>
      <c r="L32" s="25"/>
      <c r="M32" s="45">
        <f>'[1]январь 2'!P46</f>
        <v>3</v>
      </c>
      <c r="N32" s="24"/>
      <c r="O32" s="25"/>
      <c r="P32" s="24"/>
      <c r="Q32" s="24"/>
      <c r="R32" s="24"/>
      <c r="S32" s="24"/>
      <c r="T32" s="24"/>
      <c r="U32" s="391"/>
      <c r="V32" s="391"/>
      <c r="W32" s="391"/>
      <c r="X32" s="392"/>
    </row>
    <row r="33" spans="1:24" s="19" customFormat="1" ht="15.75" thickBot="1">
      <c r="A33" s="724"/>
      <c r="B33" s="738"/>
      <c r="C33" s="48" t="s">
        <v>21</v>
      </c>
      <c r="D33" s="61">
        <f t="shared" si="3"/>
        <v>578.23699999999997</v>
      </c>
      <c r="E33" s="60"/>
      <c r="F33" s="60"/>
      <c r="G33" s="51"/>
      <c r="H33" s="60"/>
      <c r="I33" s="354"/>
      <c r="J33" s="51"/>
      <c r="K33" s="332">
        <f t="shared" si="0"/>
        <v>578.23699999999997</v>
      </c>
      <c r="L33" s="52"/>
      <c r="M33" s="59">
        <f>'[1]январь 2'!P47</f>
        <v>578.23699999999997</v>
      </c>
      <c r="N33" s="51"/>
      <c r="O33" s="52"/>
      <c r="P33" s="51"/>
      <c r="Q33" s="51"/>
      <c r="R33" s="51"/>
      <c r="S33" s="51"/>
      <c r="T33" s="51"/>
      <c r="U33" s="409"/>
      <c r="V33" s="409"/>
      <c r="W33" s="409"/>
      <c r="X33" s="410"/>
    </row>
    <row r="34" spans="1:24" s="19" customFormat="1">
      <c r="A34" s="727" t="s">
        <v>54</v>
      </c>
      <c r="B34" s="739" t="s">
        <v>55</v>
      </c>
      <c r="C34" s="53" t="s">
        <v>24</v>
      </c>
      <c r="D34" s="54">
        <f t="shared" si="3"/>
        <v>0</v>
      </c>
      <c r="E34" s="56"/>
      <c r="F34" s="56"/>
      <c r="G34" s="56"/>
      <c r="H34" s="56"/>
      <c r="I34" s="355"/>
      <c r="J34" s="56"/>
      <c r="K34" s="331">
        <f>M34</f>
        <v>0</v>
      </c>
      <c r="L34" s="13"/>
      <c r="M34" s="89">
        <v>0</v>
      </c>
      <c r="N34" s="56"/>
      <c r="O34" s="13"/>
      <c r="P34" s="56"/>
      <c r="Q34" s="56"/>
      <c r="R34" s="56"/>
      <c r="S34" s="56"/>
      <c r="T34" s="56"/>
      <c r="U34" s="412"/>
      <c r="V34" s="412"/>
      <c r="W34" s="412"/>
      <c r="X34" s="413"/>
    </row>
    <row r="35" spans="1:24" s="19" customFormat="1" ht="15.75" thickBot="1">
      <c r="A35" s="728"/>
      <c r="B35" s="740"/>
      <c r="C35" s="38" t="s">
        <v>21</v>
      </c>
      <c r="D35" s="57">
        <f t="shared" si="3"/>
        <v>0</v>
      </c>
      <c r="E35" s="39"/>
      <c r="F35" s="39"/>
      <c r="G35" s="39"/>
      <c r="H35" s="39"/>
      <c r="I35" s="354"/>
      <c r="J35" s="39"/>
      <c r="K35" s="332">
        <f t="shared" si="0"/>
        <v>0</v>
      </c>
      <c r="L35" s="42"/>
      <c r="M35" s="63">
        <v>0</v>
      </c>
      <c r="N35" s="39"/>
      <c r="O35" s="42"/>
      <c r="P35" s="39"/>
      <c r="Q35" s="39"/>
      <c r="R35" s="39"/>
      <c r="S35" s="39"/>
      <c r="T35" s="39"/>
      <c r="U35" s="405"/>
      <c r="V35" s="405"/>
      <c r="W35" s="405"/>
      <c r="X35" s="406"/>
    </row>
    <row r="36" spans="1:24" s="19" customFormat="1">
      <c r="A36" s="723" t="s">
        <v>56</v>
      </c>
      <c r="B36" s="736" t="s">
        <v>57</v>
      </c>
      <c r="C36" s="43" t="s">
        <v>24</v>
      </c>
      <c r="D36" s="58">
        <f t="shared" si="3"/>
        <v>0</v>
      </c>
      <c r="E36" s="46"/>
      <c r="F36" s="46"/>
      <c r="G36" s="46"/>
      <c r="H36" s="58"/>
      <c r="I36" s="355"/>
      <c r="J36" s="46"/>
      <c r="K36" s="331">
        <f t="shared" si="0"/>
        <v>0</v>
      </c>
      <c r="L36" s="47"/>
      <c r="M36" s="59">
        <v>0</v>
      </c>
      <c r="N36" s="46"/>
      <c r="O36" s="47"/>
      <c r="P36" s="46"/>
      <c r="Q36" s="46"/>
      <c r="R36" s="46"/>
      <c r="S36" s="46"/>
      <c r="T36" s="46"/>
      <c r="U36" s="407"/>
      <c r="V36" s="407"/>
      <c r="W36" s="407"/>
      <c r="X36" s="408"/>
    </row>
    <row r="37" spans="1:24" s="19" customFormat="1" ht="18" customHeight="1" thickBot="1">
      <c r="A37" s="728"/>
      <c r="B37" s="740"/>
      <c r="C37" s="38" t="s">
        <v>21</v>
      </c>
      <c r="D37" s="58">
        <f t="shared" si="3"/>
        <v>0</v>
      </c>
      <c r="E37" s="39"/>
      <c r="F37" s="39"/>
      <c r="G37" s="39"/>
      <c r="H37" s="57"/>
      <c r="I37" s="354"/>
      <c r="J37" s="39"/>
      <c r="K37" s="332">
        <f t="shared" si="0"/>
        <v>0</v>
      </c>
      <c r="L37" s="42"/>
      <c r="M37" s="63">
        <v>0</v>
      </c>
      <c r="N37" s="39"/>
      <c r="O37" s="42"/>
      <c r="P37" s="39"/>
      <c r="Q37" s="39"/>
      <c r="R37" s="39"/>
      <c r="S37" s="39"/>
      <c r="T37" s="39"/>
      <c r="U37" s="405"/>
      <c r="V37" s="405"/>
      <c r="W37" s="405"/>
      <c r="X37" s="406"/>
    </row>
    <row r="38" spans="1:24" s="19" customFormat="1">
      <c r="A38" s="723" t="s">
        <v>58</v>
      </c>
      <c r="B38" s="725" t="s">
        <v>59</v>
      </c>
      <c r="C38" s="43" t="s">
        <v>43</v>
      </c>
      <c r="D38" s="46">
        <f t="shared" si="2"/>
        <v>0</v>
      </c>
      <c r="E38" s="46"/>
      <c r="F38" s="46"/>
      <c r="G38" s="46"/>
      <c r="H38" s="46"/>
      <c r="I38" s="355"/>
      <c r="J38" s="46"/>
      <c r="K38" s="326">
        <f t="shared" si="0"/>
        <v>0</v>
      </c>
      <c r="L38" s="47"/>
      <c r="M38" s="64">
        <v>0</v>
      </c>
      <c r="N38" s="46"/>
      <c r="O38" s="47"/>
      <c r="P38" s="46"/>
      <c r="Q38" s="46"/>
      <c r="R38" s="46"/>
      <c r="S38" s="46"/>
      <c r="T38" s="46"/>
      <c r="U38" s="407"/>
      <c r="V38" s="407"/>
      <c r="W38" s="407"/>
      <c r="X38" s="408"/>
    </row>
    <row r="39" spans="1:24" s="19" customFormat="1" ht="15.75" thickBot="1">
      <c r="A39" s="724"/>
      <c r="B39" s="726"/>
      <c r="C39" s="48" t="s">
        <v>21</v>
      </c>
      <c r="D39" s="49">
        <f t="shared" si="2"/>
        <v>0</v>
      </c>
      <c r="E39" s="49"/>
      <c r="F39" s="49"/>
      <c r="G39" s="49"/>
      <c r="H39" s="49"/>
      <c r="I39" s="354"/>
      <c r="J39" s="51"/>
      <c r="K39" s="330">
        <f t="shared" si="0"/>
        <v>0</v>
      </c>
      <c r="L39" s="52"/>
      <c r="M39" s="50">
        <v>0</v>
      </c>
      <c r="N39" s="51"/>
      <c r="O39" s="52"/>
      <c r="P39" s="51"/>
      <c r="Q39" s="51"/>
      <c r="R39" s="51"/>
      <c r="S39" s="51"/>
      <c r="T39" s="51"/>
      <c r="U39" s="409"/>
      <c r="V39" s="409"/>
      <c r="W39" s="409"/>
      <c r="X39" s="410"/>
    </row>
    <row r="40" spans="1:24" s="19" customFormat="1">
      <c r="A40" s="727" t="s">
        <v>60</v>
      </c>
      <c r="B40" s="732" t="s">
        <v>61</v>
      </c>
      <c r="C40" s="53" t="s">
        <v>43</v>
      </c>
      <c r="D40" s="56">
        <v>0</v>
      </c>
      <c r="E40" s="30"/>
      <c r="F40" s="30"/>
      <c r="G40" s="56"/>
      <c r="H40" s="30"/>
      <c r="I40" s="355"/>
      <c r="J40" s="56"/>
      <c r="K40" s="326">
        <f t="shared" si="0"/>
        <v>0</v>
      </c>
      <c r="L40" s="13"/>
      <c r="M40" s="31">
        <v>0</v>
      </c>
      <c r="N40" s="56"/>
      <c r="O40" s="13"/>
      <c r="P40" s="56"/>
      <c r="Q40" s="56"/>
      <c r="R40" s="56"/>
      <c r="S40" s="56"/>
      <c r="T40" s="56"/>
      <c r="U40" s="412"/>
      <c r="V40" s="412"/>
      <c r="W40" s="412"/>
      <c r="X40" s="413"/>
    </row>
    <row r="41" spans="1:24" s="19" customFormat="1" ht="15.75" thickBot="1">
      <c r="A41" s="728"/>
      <c r="B41" s="733"/>
      <c r="C41" s="38" t="s">
        <v>21</v>
      </c>
      <c r="D41" s="39">
        <v>0</v>
      </c>
      <c r="E41" s="41"/>
      <c r="F41" s="41"/>
      <c r="G41" s="39"/>
      <c r="H41" s="41"/>
      <c r="I41" s="354"/>
      <c r="J41" s="39"/>
      <c r="K41" s="330">
        <f t="shared" si="0"/>
        <v>0</v>
      </c>
      <c r="L41" s="42"/>
      <c r="M41" s="65">
        <v>0</v>
      </c>
      <c r="N41" s="39"/>
      <c r="O41" s="42"/>
      <c r="P41" s="39"/>
      <c r="Q41" s="39"/>
      <c r="R41" s="39"/>
      <c r="S41" s="39"/>
      <c r="T41" s="39"/>
      <c r="U41" s="405"/>
      <c r="V41" s="405"/>
      <c r="W41" s="405"/>
      <c r="X41" s="406"/>
    </row>
    <row r="42" spans="1:24" s="19" customFormat="1">
      <c r="A42" s="723" t="s">
        <v>62</v>
      </c>
      <c r="B42" s="734" t="s">
        <v>63</v>
      </c>
      <c r="C42" s="43" t="s">
        <v>48</v>
      </c>
      <c r="D42" s="58">
        <f t="shared" ref="D42:D53" si="4">K42</f>
        <v>0</v>
      </c>
      <c r="E42" s="46"/>
      <c r="F42" s="46"/>
      <c r="G42" s="46"/>
      <c r="H42" s="46"/>
      <c r="I42" s="355"/>
      <c r="J42" s="46"/>
      <c r="K42" s="331">
        <f>M42</f>
        <v>0</v>
      </c>
      <c r="L42" s="47"/>
      <c r="M42" s="64">
        <v>0</v>
      </c>
      <c r="N42" s="46"/>
      <c r="O42" s="47"/>
      <c r="P42" s="46"/>
      <c r="Q42" s="46"/>
      <c r="R42" s="46"/>
      <c r="S42" s="46"/>
      <c r="T42" s="46"/>
      <c r="U42" s="407"/>
      <c r="V42" s="407"/>
      <c r="W42" s="407"/>
      <c r="X42" s="408"/>
    </row>
    <row r="43" spans="1:24" s="19" customFormat="1" ht="15.75" thickBot="1">
      <c r="A43" s="724"/>
      <c r="B43" s="735"/>
      <c r="C43" s="48" t="s">
        <v>21</v>
      </c>
      <c r="D43" s="60">
        <f t="shared" si="4"/>
        <v>0</v>
      </c>
      <c r="E43" s="51"/>
      <c r="F43" s="51"/>
      <c r="G43" s="51"/>
      <c r="H43" s="51"/>
      <c r="I43" s="354"/>
      <c r="J43" s="51"/>
      <c r="K43" s="332">
        <f t="shared" si="0"/>
        <v>0</v>
      </c>
      <c r="L43" s="52"/>
      <c r="M43" s="59">
        <v>0</v>
      </c>
      <c r="N43" s="51"/>
      <c r="O43" s="52"/>
      <c r="P43" s="51"/>
      <c r="Q43" s="51"/>
      <c r="R43" s="51"/>
      <c r="S43" s="51"/>
      <c r="T43" s="51"/>
      <c r="U43" s="409"/>
      <c r="V43" s="409"/>
      <c r="W43" s="409"/>
      <c r="X43" s="410"/>
    </row>
    <row r="44" spans="1:24" s="19" customFormat="1">
      <c r="A44" s="727" t="s">
        <v>64</v>
      </c>
      <c r="B44" s="745" t="s">
        <v>166</v>
      </c>
      <c r="C44" s="53" t="s">
        <v>43</v>
      </c>
      <c r="D44" s="55">
        <f t="shared" si="4"/>
        <v>1</v>
      </c>
      <c r="E44" s="30"/>
      <c r="F44" s="30"/>
      <c r="G44" s="56"/>
      <c r="H44" s="30"/>
      <c r="I44" s="355"/>
      <c r="J44" s="56"/>
      <c r="K44" s="326">
        <f t="shared" si="0"/>
        <v>1</v>
      </c>
      <c r="L44" s="13"/>
      <c r="M44" s="31">
        <v>1</v>
      </c>
      <c r="N44" s="56"/>
      <c r="O44" s="13"/>
      <c r="P44" s="56"/>
      <c r="Q44" s="56"/>
      <c r="R44" s="56"/>
      <c r="S44" s="56"/>
      <c r="T44" s="56"/>
      <c r="U44" s="412"/>
      <c r="V44" s="412"/>
      <c r="W44" s="412"/>
      <c r="X44" s="413"/>
    </row>
    <row r="45" spans="1:24" s="19" customFormat="1" ht="15.75" thickBot="1">
      <c r="A45" s="728"/>
      <c r="B45" s="746"/>
      <c r="C45" s="38" t="s">
        <v>21</v>
      </c>
      <c r="D45" s="57">
        <f t="shared" si="4"/>
        <v>1.0680000000000001</v>
      </c>
      <c r="E45" s="57"/>
      <c r="F45" s="57"/>
      <c r="G45" s="57"/>
      <c r="H45" s="57"/>
      <c r="I45" s="354"/>
      <c r="J45" s="39"/>
      <c r="K45" s="331">
        <f t="shared" si="0"/>
        <v>1.0680000000000001</v>
      </c>
      <c r="L45" s="42"/>
      <c r="M45" s="63">
        <v>1.0680000000000001</v>
      </c>
      <c r="N45" s="39"/>
      <c r="O45" s="42"/>
      <c r="P45" s="39"/>
      <c r="Q45" s="39"/>
      <c r="R45" s="39"/>
      <c r="S45" s="39"/>
      <c r="T45" s="39"/>
      <c r="U45" s="405"/>
      <c r="V45" s="405"/>
      <c r="W45" s="405"/>
      <c r="X45" s="406"/>
    </row>
    <row r="46" spans="1:24" s="19" customFormat="1">
      <c r="A46" s="723" t="s">
        <v>65</v>
      </c>
      <c r="B46" s="747" t="s">
        <v>66</v>
      </c>
      <c r="C46" s="43" t="s">
        <v>43</v>
      </c>
      <c r="D46" s="44">
        <f t="shared" si="4"/>
        <v>0</v>
      </c>
      <c r="E46" s="66"/>
      <c r="F46" s="66"/>
      <c r="G46" s="46"/>
      <c r="H46" s="66"/>
      <c r="I46" s="355"/>
      <c r="J46" s="46"/>
      <c r="K46" s="326">
        <f t="shared" si="0"/>
        <v>0</v>
      </c>
      <c r="L46" s="47"/>
      <c r="M46" s="325">
        <v>0</v>
      </c>
      <c r="N46" s="46"/>
      <c r="O46" s="47"/>
      <c r="P46" s="46"/>
      <c r="Q46" s="46"/>
      <c r="R46" s="46"/>
      <c r="S46" s="46"/>
      <c r="T46" s="46"/>
      <c r="U46" s="407"/>
      <c r="V46" s="407"/>
      <c r="W46" s="407"/>
      <c r="X46" s="408"/>
    </row>
    <row r="47" spans="1:24" s="19" customFormat="1" ht="15.75" thickBot="1">
      <c r="A47" s="724"/>
      <c r="B47" s="748"/>
      <c r="C47" s="48" t="s">
        <v>21</v>
      </c>
      <c r="D47" s="60">
        <f t="shared" si="4"/>
        <v>0</v>
      </c>
      <c r="E47" s="60"/>
      <c r="F47" s="60"/>
      <c r="G47" s="60"/>
      <c r="H47" s="60"/>
      <c r="I47" s="354"/>
      <c r="J47" s="60"/>
      <c r="K47" s="331">
        <f t="shared" si="0"/>
        <v>0</v>
      </c>
      <c r="L47" s="52"/>
      <c r="M47" s="358">
        <v>0</v>
      </c>
      <c r="N47" s="51"/>
      <c r="O47" s="52"/>
      <c r="P47" s="51"/>
      <c r="Q47" s="51"/>
      <c r="R47" s="51"/>
      <c r="S47" s="51"/>
      <c r="T47" s="51"/>
      <c r="U47" s="409"/>
      <c r="V47" s="409"/>
      <c r="W47" s="409"/>
      <c r="X47" s="410"/>
    </row>
    <row r="48" spans="1:24" s="19" customFormat="1">
      <c r="A48" s="727" t="s">
        <v>67</v>
      </c>
      <c r="B48" s="745" t="s">
        <v>167</v>
      </c>
      <c r="C48" s="53" t="s">
        <v>43</v>
      </c>
      <c r="D48" s="55">
        <f t="shared" si="4"/>
        <v>2</v>
      </c>
      <c r="E48" s="30"/>
      <c r="F48" s="30"/>
      <c r="G48" s="56"/>
      <c r="H48" s="30"/>
      <c r="I48" s="355"/>
      <c r="J48" s="56"/>
      <c r="K48" s="326">
        <f t="shared" si="0"/>
        <v>2</v>
      </c>
      <c r="L48" s="13"/>
      <c r="M48" s="31">
        <v>2</v>
      </c>
      <c r="N48" s="56"/>
      <c r="O48" s="13"/>
      <c r="P48" s="56"/>
      <c r="Q48" s="56"/>
      <c r="R48" s="56"/>
      <c r="S48" s="56"/>
      <c r="T48" s="56"/>
      <c r="U48" s="412"/>
      <c r="V48" s="412"/>
      <c r="W48" s="412"/>
      <c r="X48" s="413"/>
    </row>
    <row r="49" spans="1:24" s="19" customFormat="1" ht="21.75" customHeight="1" thickBot="1">
      <c r="A49" s="728"/>
      <c r="B49" s="746"/>
      <c r="C49" s="38" t="s">
        <v>21</v>
      </c>
      <c r="D49" s="57">
        <f t="shared" si="4"/>
        <v>0.31900000000000001</v>
      </c>
      <c r="E49" s="57"/>
      <c r="F49" s="57"/>
      <c r="G49" s="39"/>
      <c r="H49" s="57"/>
      <c r="I49" s="354"/>
      <c r="J49" s="39"/>
      <c r="K49" s="331">
        <f t="shared" si="0"/>
        <v>0.31900000000000001</v>
      </c>
      <c r="L49" s="42"/>
      <c r="M49" s="63">
        <v>0.31900000000000001</v>
      </c>
      <c r="N49" s="39"/>
      <c r="O49" s="42"/>
      <c r="P49" s="39"/>
      <c r="Q49" s="39"/>
      <c r="R49" s="39"/>
      <c r="S49" s="39"/>
      <c r="T49" s="39"/>
      <c r="U49" s="405"/>
      <c r="V49" s="405"/>
      <c r="W49" s="405"/>
      <c r="X49" s="406"/>
    </row>
    <row r="50" spans="1:24" s="19" customFormat="1">
      <c r="A50" s="723" t="s">
        <v>68</v>
      </c>
      <c r="B50" s="736" t="s">
        <v>69</v>
      </c>
      <c r="C50" s="43" t="s">
        <v>24</v>
      </c>
      <c r="D50" s="58">
        <f t="shared" si="4"/>
        <v>1.4E-3</v>
      </c>
      <c r="E50" s="46"/>
      <c r="F50" s="46"/>
      <c r="G50" s="46"/>
      <c r="H50" s="46"/>
      <c r="I50" s="355"/>
      <c r="J50" s="46"/>
      <c r="K50" s="331">
        <f t="shared" si="0"/>
        <v>1.4E-3</v>
      </c>
      <c r="L50" s="47"/>
      <c r="M50" s="64">
        <v>1.4E-3</v>
      </c>
      <c r="N50" s="46"/>
      <c r="O50" s="47"/>
      <c r="P50" s="46"/>
      <c r="Q50" s="46"/>
      <c r="R50" s="46"/>
      <c r="S50" s="46"/>
      <c r="T50" s="46"/>
      <c r="U50" s="407"/>
      <c r="V50" s="407"/>
      <c r="W50" s="407"/>
      <c r="X50" s="408"/>
    </row>
    <row r="51" spans="1:24" s="19" customFormat="1" ht="24.75" customHeight="1" thickBot="1">
      <c r="A51" s="724"/>
      <c r="B51" s="738"/>
      <c r="C51" s="48" t="s">
        <v>21</v>
      </c>
      <c r="D51" s="57">
        <f t="shared" si="4"/>
        <v>4.9550000000000001</v>
      </c>
      <c r="E51" s="60"/>
      <c r="F51" s="60"/>
      <c r="G51" s="51"/>
      <c r="H51" s="60"/>
      <c r="I51" s="354"/>
      <c r="J51" s="51"/>
      <c r="K51" s="332">
        <f t="shared" si="0"/>
        <v>4.9550000000000001</v>
      </c>
      <c r="L51" s="52"/>
      <c r="M51" s="61">
        <v>4.9550000000000001</v>
      </c>
      <c r="N51" s="51"/>
      <c r="O51" s="52"/>
      <c r="P51" s="51"/>
      <c r="Q51" s="51"/>
      <c r="R51" s="51"/>
      <c r="S51" s="51"/>
      <c r="T51" s="51"/>
      <c r="U51" s="409"/>
      <c r="V51" s="409"/>
      <c r="W51" s="409"/>
      <c r="X51" s="410"/>
    </row>
    <row r="52" spans="1:24" s="19" customFormat="1" ht="15.75" thickBot="1">
      <c r="A52" s="741" t="s">
        <v>70</v>
      </c>
      <c r="B52" s="717" t="s">
        <v>71</v>
      </c>
      <c r="C52" s="70" t="s">
        <v>43</v>
      </c>
      <c r="D52" s="55">
        <f t="shared" si="4"/>
        <v>0</v>
      </c>
      <c r="E52" s="30"/>
      <c r="F52" s="30"/>
      <c r="G52" s="56"/>
      <c r="H52" s="30"/>
      <c r="I52" s="355"/>
      <c r="J52" s="56"/>
      <c r="K52" s="326">
        <f t="shared" si="0"/>
        <v>0</v>
      </c>
      <c r="L52" s="13"/>
      <c r="M52" s="414">
        <v>0</v>
      </c>
      <c r="N52" s="56"/>
      <c r="O52" s="13"/>
      <c r="P52" s="56"/>
      <c r="Q52" s="56"/>
      <c r="R52" s="56"/>
      <c r="S52" s="56"/>
      <c r="T52" s="56"/>
      <c r="U52" s="412"/>
      <c r="V52" s="412"/>
      <c r="W52" s="412"/>
      <c r="X52" s="413"/>
    </row>
    <row r="53" spans="1:24" s="19" customFormat="1" ht="18.75" customHeight="1" thickBot="1">
      <c r="A53" s="742"/>
      <c r="B53" s="743"/>
      <c r="C53" s="71" t="s">
        <v>21</v>
      </c>
      <c r="D53" s="57">
        <f t="shared" si="4"/>
        <v>0</v>
      </c>
      <c r="E53" s="57"/>
      <c r="F53" s="57"/>
      <c r="G53" s="39"/>
      <c r="H53" s="57"/>
      <c r="I53" s="354"/>
      <c r="J53" s="39"/>
      <c r="K53" s="332">
        <f t="shared" si="0"/>
        <v>0</v>
      </c>
      <c r="L53" s="415"/>
      <c r="M53" s="416">
        <v>0</v>
      </c>
      <c r="N53" s="39"/>
      <c r="O53" s="42"/>
      <c r="P53" s="39"/>
      <c r="Q53" s="39"/>
      <c r="R53" s="39"/>
      <c r="S53" s="39"/>
      <c r="T53" s="39"/>
      <c r="U53" s="405"/>
      <c r="V53" s="405"/>
      <c r="W53" s="405"/>
      <c r="X53" s="406"/>
    </row>
    <row r="54" spans="1:24" s="19" customFormat="1">
      <c r="A54" s="727" t="s">
        <v>72</v>
      </c>
      <c r="B54" s="732" t="s">
        <v>168</v>
      </c>
      <c r="C54" s="53" t="s">
        <v>43</v>
      </c>
      <c r="D54" s="56">
        <v>0</v>
      </c>
      <c r="E54" s="30"/>
      <c r="F54" s="30"/>
      <c r="G54" s="56"/>
      <c r="H54" s="30"/>
      <c r="I54" s="355"/>
      <c r="J54" s="56"/>
      <c r="K54" s="326">
        <f t="shared" si="0"/>
        <v>0</v>
      </c>
      <c r="L54" s="13"/>
      <c r="M54" s="31">
        <v>0</v>
      </c>
      <c r="N54" s="56"/>
      <c r="O54" s="13"/>
      <c r="P54" s="56"/>
      <c r="Q54" s="56"/>
      <c r="R54" s="56"/>
      <c r="S54" s="56"/>
      <c r="T54" s="56"/>
      <c r="U54" s="412"/>
      <c r="V54" s="412"/>
      <c r="W54" s="412"/>
      <c r="X54" s="413"/>
    </row>
    <row r="55" spans="1:24" ht="15" customHeight="1">
      <c r="A55" s="712"/>
      <c r="B55" s="744"/>
      <c r="C55" s="21" t="s">
        <v>21</v>
      </c>
      <c r="D55" s="24">
        <v>0</v>
      </c>
      <c r="E55" s="24"/>
      <c r="F55" s="34"/>
      <c r="G55" s="24"/>
      <c r="H55" s="24"/>
      <c r="I55" s="363"/>
      <c r="J55" s="24"/>
      <c r="K55" s="326">
        <f t="shared" si="0"/>
        <v>0</v>
      </c>
      <c r="L55" s="25"/>
      <c r="M55" s="35">
        <v>0</v>
      </c>
      <c r="N55" s="24"/>
      <c r="O55" s="25"/>
      <c r="P55" s="24"/>
      <c r="Q55" s="24"/>
      <c r="R55" s="24"/>
      <c r="S55" s="24"/>
      <c r="T55" s="24"/>
      <c r="U55" s="391"/>
      <c r="V55" s="391"/>
      <c r="W55" s="391"/>
      <c r="X55" s="392"/>
    </row>
    <row r="56" spans="1:24" s="19" customFormat="1">
      <c r="A56" s="712" t="s">
        <v>73</v>
      </c>
      <c r="B56" s="750" t="s">
        <v>169</v>
      </c>
      <c r="C56" s="21" t="s">
        <v>170</v>
      </c>
      <c r="D56" s="24">
        <v>0</v>
      </c>
      <c r="E56" s="34"/>
      <c r="F56" s="34"/>
      <c r="G56" s="24"/>
      <c r="H56" s="34"/>
      <c r="I56" s="351"/>
      <c r="J56" s="24"/>
      <c r="K56" s="326">
        <f t="shared" si="0"/>
        <v>0</v>
      </c>
      <c r="L56" s="25"/>
      <c r="M56" s="35">
        <v>0</v>
      </c>
      <c r="N56" s="24"/>
      <c r="O56" s="25"/>
      <c r="P56" s="24"/>
      <c r="Q56" s="24"/>
      <c r="R56" s="24"/>
      <c r="S56" s="24"/>
      <c r="T56" s="24"/>
      <c r="U56" s="391"/>
      <c r="V56" s="391"/>
      <c r="W56" s="391"/>
      <c r="X56" s="392"/>
    </row>
    <row r="57" spans="1:24" s="19" customFormat="1" ht="18.600000000000001" customHeight="1" thickBot="1">
      <c r="A57" s="728"/>
      <c r="B57" s="746"/>
      <c r="C57" s="38" t="s">
        <v>21</v>
      </c>
      <c r="D57" s="39">
        <v>0</v>
      </c>
      <c r="E57" s="41"/>
      <c r="F57" s="41"/>
      <c r="G57" s="39"/>
      <c r="H57" s="41"/>
      <c r="I57" s="354"/>
      <c r="J57" s="39"/>
      <c r="K57" s="330">
        <f t="shared" si="0"/>
        <v>0</v>
      </c>
      <c r="L57" s="42"/>
      <c r="M57" s="65">
        <v>0</v>
      </c>
      <c r="N57" s="39"/>
      <c r="O57" s="42"/>
      <c r="P57" s="39"/>
      <c r="Q57" s="39"/>
      <c r="R57" s="39"/>
      <c r="S57" s="39"/>
      <c r="T57" s="39"/>
      <c r="U57" s="405"/>
      <c r="V57" s="405"/>
      <c r="W57" s="405"/>
      <c r="X57" s="406"/>
    </row>
    <row r="58" spans="1:24" s="19" customFormat="1">
      <c r="A58" s="723" t="s">
        <v>74</v>
      </c>
      <c r="B58" s="747" t="s">
        <v>75</v>
      </c>
      <c r="C58" s="43" t="s">
        <v>43</v>
      </c>
      <c r="D58" s="75">
        <f>K58</f>
        <v>0</v>
      </c>
      <c r="E58" s="66"/>
      <c r="F58" s="66"/>
      <c r="G58" s="66"/>
      <c r="H58" s="66"/>
      <c r="I58" s="355"/>
      <c r="J58" s="66"/>
      <c r="K58" s="326">
        <f t="shared" si="0"/>
        <v>0</v>
      </c>
      <c r="L58" s="66"/>
      <c r="M58" s="67">
        <v>0</v>
      </c>
      <c r="N58" s="66"/>
      <c r="O58" s="66"/>
      <c r="P58" s="66"/>
      <c r="Q58" s="66"/>
      <c r="R58" s="66"/>
      <c r="S58" s="66"/>
      <c r="T58" s="66"/>
      <c r="U58" s="417"/>
      <c r="V58" s="417"/>
      <c r="W58" s="417"/>
      <c r="X58" s="418"/>
    </row>
    <row r="59" spans="1:24" s="19" customFormat="1" ht="15.75" thickBot="1">
      <c r="A59" s="724"/>
      <c r="B59" s="748"/>
      <c r="C59" s="48" t="s">
        <v>21</v>
      </c>
      <c r="D59" s="73">
        <f>K59</f>
        <v>0</v>
      </c>
      <c r="E59" s="66"/>
      <c r="F59" s="72"/>
      <c r="G59" s="72"/>
      <c r="H59" s="73"/>
      <c r="I59" s="354"/>
      <c r="J59" s="72"/>
      <c r="K59" s="332">
        <f t="shared" si="0"/>
        <v>0</v>
      </c>
      <c r="L59" s="72"/>
      <c r="M59" s="74">
        <v>0</v>
      </c>
      <c r="N59" s="72"/>
      <c r="O59" s="72"/>
      <c r="P59" s="72"/>
      <c r="Q59" s="72"/>
      <c r="R59" s="72"/>
      <c r="S59" s="72"/>
      <c r="T59" s="72"/>
      <c r="U59" s="419"/>
      <c r="V59" s="419"/>
      <c r="W59" s="419"/>
      <c r="X59" s="420"/>
    </row>
    <row r="60" spans="1:24" s="19" customFormat="1">
      <c r="A60" s="727" t="s">
        <v>76</v>
      </c>
      <c r="B60" s="745" t="s">
        <v>171</v>
      </c>
      <c r="C60" s="53" t="s">
        <v>43</v>
      </c>
      <c r="D60" s="56">
        <v>0</v>
      </c>
      <c r="E60" s="30"/>
      <c r="F60" s="30"/>
      <c r="G60" s="56"/>
      <c r="H60" s="30"/>
      <c r="I60" s="355"/>
      <c r="J60" s="56"/>
      <c r="K60" s="326">
        <f t="shared" si="0"/>
        <v>0</v>
      </c>
      <c r="L60" s="13"/>
      <c r="M60" s="31">
        <v>0</v>
      </c>
      <c r="N60" s="56"/>
      <c r="O60" s="13"/>
      <c r="P60" s="56"/>
      <c r="Q60" s="56"/>
      <c r="R60" s="56"/>
      <c r="S60" s="56"/>
      <c r="T60" s="56"/>
      <c r="U60" s="412"/>
      <c r="V60" s="412"/>
      <c r="W60" s="412"/>
      <c r="X60" s="413"/>
    </row>
    <row r="61" spans="1:24" s="19" customFormat="1" ht="15.75" thickBot="1">
      <c r="A61" s="728"/>
      <c r="B61" s="746"/>
      <c r="C61" s="38" t="s">
        <v>21</v>
      </c>
      <c r="D61" s="39">
        <v>0</v>
      </c>
      <c r="E61" s="41"/>
      <c r="F61" s="41"/>
      <c r="G61" s="39"/>
      <c r="H61" s="41"/>
      <c r="I61" s="354"/>
      <c r="J61" s="39"/>
      <c r="K61" s="330">
        <f t="shared" si="0"/>
        <v>0</v>
      </c>
      <c r="L61" s="42"/>
      <c r="M61" s="65">
        <v>0</v>
      </c>
      <c r="N61" s="39"/>
      <c r="O61" s="42"/>
      <c r="P61" s="39"/>
      <c r="Q61" s="39"/>
      <c r="R61" s="39"/>
      <c r="S61" s="39"/>
      <c r="T61" s="39"/>
      <c r="U61" s="405"/>
      <c r="V61" s="405"/>
      <c r="W61" s="405"/>
      <c r="X61" s="406"/>
    </row>
    <row r="62" spans="1:24" s="19" customFormat="1">
      <c r="A62" s="723" t="s">
        <v>77</v>
      </c>
      <c r="B62" s="747" t="s">
        <v>172</v>
      </c>
      <c r="C62" s="43" t="s">
        <v>173</v>
      </c>
      <c r="D62" s="46">
        <v>0</v>
      </c>
      <c r="E62" s="66"/>
      <c r="F62" s="66"/>
      <c r="G62" s="46"/>
      <c r="H62" s="66"/>
      <c r="I62" s="355"/>
      <c r="J62" s="46"/>
      <c r="K62" s="326">
        <f t="shared" si="0"/>
        <v>0</v>
      </c>
      <c r="L62" s="47"/>
      <c r="M62" s="67">
        <v>0</v>
      </c>
      <c r="N62" s="46"/>
      <c r="O62" s="47"/>
      <c r="P62" s="46"/>
      <c r="Q62" s="46"/>
      <c r="R62" s="46"/>
      <c r="S62" s="46"/>
      <c r="T62" s="46"/>
      <c r="U62" s="407"/>
      <c r="V62" s="407"/>
      <c r="W62" s="407"/>
      <c r="X62" s="408"/>
    </row>
    <row r="63" spans="1:24" s="19" customFormat="1" ht="20.45" customHeight="1">
      <c r="A63" s="724"/>
      <c r="B63" s="748"/>
      <c r="C63" s="48" t="s">
        <v>21</v>
      </c>
      <c r="D63" s="51">
        <v>0</v>
      </c>
      <c r="E63" s="72"/>
      <c r="F63" s="72"/>
      <c r="G63" s="51"/>
      <c r="H63" s="72"/>
      <c r="I63" s="351"/>
      <c r="J63" s="51"/>
      <c r="K63" s="326">
        <f t="shared" si="0"/>
        <v>0</v>
      </c>
      <c r="L63" s="52"/>
      <c r="M63" s="421">
        <v>0</v>
      </c>
      <c r="N63" s="51"/>
      <c r="O63" s="52"/>
      <c r="P63" s="51"/>
      <c r="Q63" s="51"/>
      <c r="R63" s="51"/>
      <c r="S63" s="51"/>
      <c r="T63" s="51"/>
      <c r="U63" s="409"/>
      <c r="V63" s="409"/>
      <c r="W63" s="409"/>
      <c r="X63" s="410"/>
    </row>
    <row r="64" spans="1:24" s="19" customFormat="1">
      <c r="A64" s="714" t="s">
        <v>78</v>
      </c>
      <c r="B64" s="750" t="s">
        <v>174</v>
      </c>
      <c r="C64" s="21" t="s">
        <v>170</v>
      </c>
      <c r="D64" s="24">
        <v>0</v>
      </c>
      <c r="E64" s="34"/>
      <c r="F64" s="34"/>
      <c r="G64" s="24"/>
      <c r="H64" s="34"/>
      <c r="I64" s="351"/>
      <c r="J64" s="24"/>
      <c r="K64" s="326">
        <f t="shared" si="0"/>
        <v>0</v>
      </c>
      <c r="L64" s="25"/>
      <c r="M64" s="35">
        <v>0</v>
      </c>
      <c r="N64" s="24"/>
      <c r="O64" s="25"/>
      <c r="P64" s="24"/>
      <c r="Q64" s="24"/>
      <c r="R64" s="24"/>
      <c r="S64" s="24"/>
      <c r="T64" s="24"/>
      <c r="U64" s="391"/>
      <c r="V64" s="391"/>
      <c r="W64" s="391"/>
      <c r="X64" s="391"/>
    </row>
    <row r="65" spans="1:24" s="19" customFormat="1" ht="19.149999999999999" customHeight="1" thickBot="1">
      <c r="A65" s="749"/>
      <c r="B65" s="748"/>
      <c r="C65" s="48" t="s">
        <v>21</v>
      </c>
      <c r="D65" s="51">
        <v>0</v>
      </c>
      <c r="E65" s="72"/>
      <c r="F65" s="72"/>
      <c r="G65" s="51"/>
      <c r="H65" s="422"/>
      <c r="I65" s="354"/>
      <c r="J65" s="51"/>
      <c r="K65" s="330">
        <f t="shared" si="0"/>
        <v>0</v>
      </c>
      <c r="L65" s="52"/>
      <c r="M65" s="74">
        <v>0</v>
      </c>
      <c r="N65" s="51"/>
      <c r="O65" s="52"/>
      <c r="P65" s="51"/>
      <c r="Q65" s="51"/>
      <c r="R65" s="51"/>
      <c r="S65" s="51"/>
      <c r="T65" s="51"/>
      <c r="U65" s="409"/>
      <c r="V65" s="409"/>
      <c r="W65" s="409"/>
      <c r="X65" s="409"/>
    </row>
    <row r="66" spans="1:24" s="19" customFormat="1" ht="20.45" customHeight="1" thickBot="1">
      <c r="A66" s="76" t="s">
        <v>79</v>
      </c>
      <c r="B66" s="77" t="s">
        <v>80</v>
      </c>
      <c r="C66" s="78" t="s">
        <v>21</v>
      </c>
      <c r="D66" s="79">
        <f t="shared" ref="D66:D87" si="5">K66</f>
        <v>67.015000000000001</v>
      </c>
      <c r="E66" s="79"/>
      <c r="F66" s="79"/>
      <c r="G66" s="80"/>
      <c r="H66" s="79"/>
      <c r="I66" s="359"/>
      <c r="J66" s="80"/>
      <c r="K66" s="360">
        <f t="shared" si="0"/>
        <v>67.015000000000001</v>
      </c>
      <c r="L66" s="78"/>
      <c r="M66" s="81">
        <f>M68+M78+M80</f>
        <v>67.015000000000001</v>
      </c>
      <c r="N66" s="80"/>
      <c r="O66" s="78"/>
      <c r="P66" s="80"/>
      <c r="Q66" s="80"/>
      <c r="R66" s="80"/>
      <c r="S66" s="80"/>
      <c r="T66" s="80"/>
      <c r="U66" s="423"/>
      <c r="V66" s="423"/>
      <c r="W66" s="423"/>
      <c r="X66" s="424"/>
    </row>
    <row r="67" spans="1:24" s="19" customFormat="1">
      <c r="A67" s="751" t="s">
        <v>81</v>
      </c>
      <c r="B67" s="753" t="s">
        <v>82</v>
      </c>
      <c r="C67" s="82" t="s">
        <v>48</v>
      </c>
      <c r="D67" s="83">
        <f t="shared" si="5"/>
        <v>3.3500000000000002E-2</v>
      </c>
      <c r="E67" s="84"/>
      <c r="F67" s="84"/>
      <c r="G67" s="84"/>
      <c r="H67" s="84"/>
      <c r="I67" s="361"/>
      <c r="J67" s="84"/>
      <c r="K67" s="334">
        <f t="shared" si="0"/>
        <v>3.3500000000000002E-2</v>
      </c>
      <c r="L67" s="82"/>
      <c r="M67" s="85">
        <f>M69+M71+M73+M75</f>
        <v>3.3500000000000002E-2</v>
      </c>
      <c r="N67" s="84"/>
      <c r="O67" s="82"/>
      <c r="P67" s="84"/>
      <c r="Q67" s="84"/>
      <c r="R67" s="84"/>
      <c r="S67" s="84"/>
      <c r="T67" s="84"/>
      <c r="U67" s="425"/>
      <c r="V67" s="425"/>
      <c r="W67" s="425"/>
      <c r="X67" s="426"/>
    </row>
    <row r="68" spans="1:24" s="19" customFormat="1">
      <c r="A68" s="752"/>
      <c r="B68" s="754"/>
      <c r="C68" s="17" t="s">
        <v>21</v>
      </c>
      <c r="D68" s="86">
        <f t="shared" si="5"/>
        <v>33.39</v>
      </c>
      <c r="E68" s="87"/>
      <c r="F68" s="87"/>
      <c r="G68" s="87"/>
      <c r="H68" s="87"/>
      <c r="I68" s="362"/>
      <c r="J68" s="87"/>
      <c r="K68" s="334">
        <f t="shared" si="0"/>
        <v>33.39</v>
      </c>
      <c r="L68" s="17"/>
      <c r="M68" s="85">
        <f>M70+M72+M74+M76</f>
        <v>33.39</v>
      </c>
      <c r="N68" s="87"/>
      <c r="O68" s="17"/>
      <c r="P68" s="87"/>
      <c r="Q68" s="87"/>
      <c r="R68" s="87"/>
      <c r="S68" s="87"/>
      <c r="T68" s="87"/>
      <c r="U68" s="427"/>
      <c r="V68" s="427"/>
      <c r="W68" s="427"/>
      <c r="X68" s="428"/>
    </row>
    <row r="69" spans="1:24">
      <c r="A69" s="712" t="s">
        <v>175</v>
      </c>
      <c r="B69" s="713" t="s">
        <v>83</v>
      </c>
      <c r="C69" s="21" t="s">
        <v>84</v>
      </c>
      <c r="D69" s="68">
        <f t="shared" si="5"/>
        <v>2E-3</v>
      </c>
      <c r="E69" s="68"/>
      <c r="F69" s="68"/>
      <c r="G69" s="24"/>
      <c r="H69" s="68"/>
      <c r="I69" s="363"/>
      <c r="J69" s="24"/>
      <c r="K69" s="331">
        <f t="shared" si="0"/>
        <v>2E-3</v>
      </c>
      <c r="L69" s="24"/>
      <c r="M69" s="69">
        <v>2E-3</v>
      </c>
      <c r="N69" s="24"/>
      <c r="O69" s="24"/>
      <c r="P69" s="24"/>
      <c r="Q69" s="24"/>
      <c r="R69" s="24"/>
      <c r="S69" s="24"/>
      <c r="T69" s="24"/>
      <c r="U69" s="391"/>
      <c r="V69" s="391"/>
      <c r="W69" s="391"/>
      <c r="X69" s="392"/>
    </row>
    <row r="70" spans="1:24">
      <c r="A70" s="712"/>
      <c r="B70" s="713"/>
      <c r="C70" s="21" t="s">
        <v>21</v>
      </c>
      <c r="D70" s="68">
        <f t="shared" si="5"/>
        <v>0.88100000000000001</v>
      </c>
      <c r="E70" s="24"/>
      <c r="F70" s="24"/>
      <c r="G70" s="24"/>
      <c r="H70" s="68"/>
      <c r="I70" s="363"/>
      <c r="J70" s="24"/>
      <c r="K70" s="331">
        <f t="shared" si="0"/>
        <v>0.88100000000000001</v>
      </c>
      <c r="L70" s="364"/>
      <c r="M70" s="69">
        <v>0.88100000000000001</v>
      </c>
      <c r="N70" s="24"/>
      <c r="O70" s="429"/>
      <c r="P70" s="24"/>
      <c r="Q70" s="24"/>
      <c r="R70" s="24"/>
      <c r="S70" s="24"/>
      <c r="T70" s="24"/>
      <c r="U70" s="391"/>
      <c r="V70" s="391"/>
      <c r="W70" s="391"/>
      <c r="X70" s="392"/>
    </row>
    <row r="71" spans="1:24">
      <c r="A71" s="712" t="s">
        <v>176</v>
      </c>
      <c r="B71" s="713" t="s">
        <v>85</v>
      </c>
      <c r="C71" s="21" t="s">
        <v>48</v>
      </c>
      <c r="D71" s="68">
        <f t="shared" si="5"/>
        <v>2.35E-2</v>
      </c>
      <c r="E71" s="24"/>
      <c r="F71" s="24"/>
      <c r="G71" s="24"/>
      <c r="H71" s="68"/>
      <c r="I71" s="363"/>
      <c r="J71" s="24"/>
      <c r="K71" s="331">
        <f t="shared" si="0"/>
        <v>2.35E-2</v>
      </c>
      <c r="L71" s="364"/>
      <c r="M71" s="69">
        <v>2.35E-2</v>
      </c>
      <c r="N71" s="24"/>
      <c r="O71" s="429"/>
      <c r="P71" s="24"/>
      <c r="Q71" s="24"/>
      <c r="R71" s="24"/>
      <c r="S71" s="24"/>
      <c r="T71" s="24"/>
      <c r="U71" s="391"/>
      <c r="V71" s="391"/>
      <c r="W71" s="391"/>
      <c r="X71" s="392"/>
    </row>
    <row r="72" spans="1:24">
      <c r="A72" s="712"/>
      <c r="B72" s="713"/>
      <c r="C72" s="21" t="s">
        <v>21</v>
      </c>
      <c r="D72" s="68">
        <f t="shared" si="5"/>
        <v>21.100999999999999</v>
      </c>
      <c r="E72" s="24"/>
      <c r="F72" s="24"/>
      <c r="G72" s="24"/>
      <c r="H72" s="68"/>
      <c r="I72" s="363"/>
      <c r="J72" s="24"/>
      <c r="K72" s="331">
        <f t="shared" si="0"/>
        <v>21.100999999999999</v>
      </c>
      <c r="L72" s="25"/>
      <c r="M72" s="69">
        <v>21.100999999999999</v>
      </c>
      <c r="N72" s="24"/>
      <c r="O72" s="429"/>
      <c r="P72" s="24"/>
      <c r="Q72" s="24"/>
      <c r="R72" s="24"/>
      <c r="S72" s="24"/>
      <c r="T72" s="24"/>
      <c r="U72" s="391"/>
      <c r="V72" s="391"/>
      <c r="W72" s="391"/>
      <c r="X72" s="392"/>
    </row>
    <row r="73" spans="1:24">
      <c r="A73" s="712" t="s">
        <v>177</v>
      </c>
      <c r="B73" s="713" t="s">
        <v>86</v>
      </c>
      <c r="C73" s="21" t="s">
        <v>48</v>
      </c>
      <c r="D73" s="68">
        <f t="shared" si="5"/>
        <v>2E-3</v>
      </c>
      <c r="E73" s="68"/>
      <c r="F73" s="68"/>
      <c r="G73" s="24"/>
      <c r="H73" s="68"/>
      <c r="I73" s="363"/>
      <c r="J73" s="24"/>
      <c r="K73" s="331">
        <f t="shared" ref="K73:K92" si="6">M73</f>
        <v>2E-3</v>
      </c>
      <c r="L73" s="25"/>
      <c r="M73" s="69">
        <v>2E-3</v>
      </c>
      <c r="N73" s="24"/>
      <c r="O73" s="429"/>
      <c r="P73" s="24"/>
      <c r="Q73" s="24"/>
      <c r="R73" s="24"/>
      <c r="S73" s="24"/>
      <c r="T73" s="24"/>
      <c r="U73" s="391"/>
      <c r="V73" s="391"/>
      <c r="W73" s="391"/>
      <c r="X73" s="392"/>
    </row>
    <row r="74" spans="1:24">
      <c r="A74" s="712"/>
      <c r="B74" s="713"/>
      <c r="C74" s="21" t="s">
        <v>21</v>
      </c>
      <c r="D74" s="68">
        <f t="shared" si="5"/>
        <v>2.9889999999999999</v>
      </c>
      <c r="E74" s="68"/>
      <c r="F74" s="68"/>
      <c r="G74" s="24"/>
      <c r="H74" s="68"/>
      <c r="I74" s="363"/>
      <c r="J74" s="24"/>
      <c r="K74" s="331">
        <f t="shared" si="6"/>
        <v>2.9889999999999999</v>
      </c>
      <c r="L74" s="25"/>
      <c r="M74" s="69">
        <v>2.9889999999999999</v>
      </c>
      <c r="N74" s="24"/>
      <c r="O74" s="25"/>
      <c r="P74" s="24"/>
      <c r="Q74" s="24"/>
      <c r="R74" s="24"/>
      <c r="S74" s="24"/>
      <c r="T74" s="24"/>
      <c r="U74" s="391"/>
      <c r="V74" s="391"/>
      <c r="W74" s="391"/>
      <c r="X74" s="392"/>
    </row>
    <row r="75" spans="1:24">
      <c r="A75" s="712" t="s">
        <v>178</v>
      </c>
      <c r="B75" s="713" t="s">
        <v>87</v>
      </c>
      <c r="C75" s="21" t="s">
        <v>48</v>
      </c>
      <c r="D75" s="68">
        <f t="shared" si="5"/>
        <v>6.0000000000000001E-3</v>
      </c>
      <c r="E75" s="68"/>
      <c r="F75" s="68"/>
      <c r="G75" s="24"/>
      <c r="H75" s="68"/>
      <c r="I75" s="363"/>
      <c r="J75" s="24"/>
      <c r="K75" s="331">
        <f t="shared" si="6"/>
        <v>6.0000000000000001E-3</v>
      </c>
      <c r="L75" s="25"/>
      <c r="M75" s="69">
        <v>6.0000000000000001E-3</v>
      </c>
      <c r="N75" s="24"/>
      <c r="O75" s="25"/>
      <c r="P75" s="24"/>
      <c r="Q75" s="24"/>
      <c r="R75" s="24"/>
      <c r="S75" s="24"/>
      <c r="T75" s="24"/>
      <c r="U75" s="391"/>
      <c r="V75" s="391"/>
      <c r="W75" s="391"/>
      <c r="X75" s="392"/>
    </row>
    <row r="76" spans="1:24" ht="15.75" customHeight="1" thickBot="1">
      <c r="A76" s="728"/>
      <c r="B76" s="755"/>
      <c r="C76" s="38" t="s">
        <v>21</v>
      </c>
      <c r="D76" s="57">
        <f t="shared" si="5"/>
        <v>8.4190000000000005</v>
      </c>
      <c r="E76" s="88"/>
      <c r="F76" s="88"/>
      <c r="G76" s="88"/>
      <c r="H76" s="365"/>
      <c r="I76" s="366"/>
      <c r="J76" s="88"/>
      <c r="K76" s="332">
        <f t="shared" si="6"/>
        <v>8.4190000000000005</v>
      </c>
      <c r="L76" s="88"/>
      <c r="M76" s="367">
        <v>8.4190000000000005</v>
      </c>
      <c r="N76" s="88"/>
      <c r="O76" s="88"/>
      <c r="P76" s="88"/>
      <c r="Q76" s="88"/>
      <c r="R76" s="88"/>
      <c r="S76" s="88"/>
      <c r="T76" s="88"/>
      <c r="U76" s="430"/>
      <c r="V76" s="430"/>
      <c r="W76" s="430"/>
      <c r="X76" s="431"/>
    </row>
    <row r="77" spans="1:24">
      <c r="A77" s="723" t="s">
        <v>179</v>
      </c>
      <c r="B77" s="734" t="s">
        <v>88</v>
      </c>
      <c r="C77" s="43" t="s">
        <v>43</v>
      </c>
      <c r="D77" s="44">
        <f t="shared" si="5"/>
        <v>5</v>
      </c>
      <c r="E77" s="46"/>
      <c r="F77" s="66"/>
      <c r="G77" s="46"/>
      <c r="H77" s="46"/>
      <c r="I77" s="341"/>
      <c r="J77" s="46"/>
      <c r="K77" s="326">
        <f t="shared" si="6"/>
        <v>5</v>
      </c>
      <c r="L77" s="47"/>
      <c r="M77" s="67">
        <v>5</v>
      </c>
      <c r="N77" s="46"/>
      <c r="O77" s="47"/>
      <c r="P77" s="46"/>
      <c r="Q77" s="46"/>
      <c r="R77" s="46"/>
      <c r="S77" s="46"/>
      <c r="T77" s="46"/>
      <c r="U77" s="407"/>
      <c r="V77" s="407"/>
      <c r="W77" s="407"/>
      <c r="X77" s="408"/>
    </row>
    <row r="78" spans="1:24" ht="15.75" thickBot="1">
      <c r="A78" s="724"/>
      <c r="B78" s="735"/>
      <c r="C78" s="48" t="s">
        <v>21</v>
      </c>
      <c r="D78" s="57">
        <f t="shared" si="5"/>
        <v>24.728000000000002</v>
      </c>
      <c r="E78" s="60"/>
      <c r="F78" s="60"/>
      <c r="G78" s="60"/>
      <c r="H78" s="60"/>
      <c r="I78" s="366"/>
      <c r="J78" s="51"/>
      <c r="K78" s="332">
        <f t="shared" si="6"/>
        <v>24.728000000000002</v>
      </c>
      <c r="L78" s="52"/>
      <c r="M78" s="61">
        <v>24.728000000000002</v>
      </c>
      <c r="N78" s="51"/>
      <c r="O78" s="52"/>
      <c r="P78" s="51"/>
      <c r="Q78" s="51"/>
      <c r="R78" s="51"/>
      <c r="S78" s="51"/>
      <c r="T78" s="51"/>
      <c r="U78" s="409"/>
      <c r="V78" s="409"/>
      <c r="W78" s="409"/>
      <c r="X78" s="410"/>
    </row>
    <row r="79" spans="1:24">
      <c r="A79" s="727" t="s">
        <v>180</v>
      </c>
      <c r="B79" s="745" t="s">
        <v>89</v>
      </c>
      <c r="C79" s="53" t="s">
        <v>43</v>
      </c>
      <c r="D79" s="44">
        <f t="shared" si="5"/>
        <v>18</v>
      </c>
      <c r="E79" s="56"/>
      <c r="F79" s="56"/>
      <c r="G79" s="56"/>
      <c r="H79" s="56"/>
      <c r="I79" s="341"/>
      <c r="J79" s="56"/>
      <c r="K79" s="326">
        <f t="shared" si="6"/>
        <v>18</v>
      </c>
      <c r="L79" s="13"/>
      <c r="M79" s="89">
        <v>18</v>
      </c>
      <c r="N79" s="56"/>
      <c r="O79" s="13"/>
      <c r="P79" s="56"/>
      <c r="Q79" s="56"/>
      <c r="R79" s="56"/>
      <c r="S79" s="56"/>
      <c r="T79" s="56"/>
      <c r="U79" s="412"/>
      <c r="V79" s="412"/>
      <c r="W79" s="412"/>
      <c r="X79" s="413"/>
    </row>
    <row r="80" spans="1:24" ht="15.75" thickBot="1">
      <c r="A80" s="728"/>
      <c r="B80" s="746"/>
      <c r="C80" s="38" t="s">
        <v>21</v>
      </c>
      <c r="D80" s="68">
        <f t="shared" si="5"/>
        <v>8.8970000000000002</v>
      </c>
      <c r="E80" s="57"/>
      <c r="F80" s="57"/>
      <c r="G80" s="39"/>
      <c r="H80" s="57"/>
      <c r="I80" s="366"/>
      <c r="J80" s="39"/>
      <c r="K80" s="432">
        <f t="shared" si="6"/>
        <v>8.8970000000000002</v>
      </c>
      <c r="L80" s="39"/>
      <c r="M80" s="63">
        <v>8.8970000000000002</v>
      </c>
      <c r="N80" s="39"/>
      <c r="O80" s="39"/>
      <c r="P80" s="39"/>
      <c r="Q80" s="39"/>
      <c r="R80" s="39"/>
      <c r="S80" s="39"/>
      <c r="T80" s="39"/>
      <c r="U80" s="405"/>
      <c r="V80" s="405"/>
      <c r="W80" s="405"/>
      <c r="X80" s="406"/>
    </row>
    <row r="81" spans="1:24" s="19" customFormat="1" ht="15.75" thickBot="1">
      <c r="A81" s="90" t="s">
        <v>90</v>
      </c>
      <c r="B81" s="91" t="s">
        <v>91</v>
      </c>
      <c r="C81" s="92" t="s">
        <v>21</v>
      </c>
      <c r="D81" s="333">
        <f t="shared" si="5"/>
        <v>28.398</v>
      </c>
      <c r="E81" s="93"/>
      <c r="F81" s="93"/>
      <c r="G81" s="94"/>
      <c r="H81" s="93"/>
      <c r="I81" s="359"/>
      <c r="J81" s="94"/>
      <c r="K81" s="433">
        <f t="shared" si="6"/>
        <v>28.398</v>
      </c>
      <c r="L81" s="94"/>
      <c r="M81" s="369">
        <f>M83+M85+M87</f>
        <v>28.398</v>
      </c>
      <c r="N81" s="94"/>
      <c r="O81" s="94"/>
      <c r="P81" s="434"/>
      <c r="Q81" s="94"/>
      <c r="R81" s="434"/>
      <c r="S81" s="434"/>
      <c r="T81" s="94"/>
      <c r="U81" s="435"/>
      <c r="V81" s="435"/>
      <c r="W81" s="435"/>
      <c r="X81" s="436"/>
    </row>
    <row r="82" spans="1:24" s="19" customFormat="1">
      <c r="A82" s="764">
        <v>25</v>
      </c>
      <c r="B82" s="766" t="s">
        <v>92</v>
      </c>
      <c r="C82" s="70" t="s">
        <v>48</v>
      </c>
      <c r="D82" s="54">
        <f t="shared" si="5"/>
        <v>0.04</v>
      </c>
      <c r="E82" s="54"/>
      <c r="F82" s="54"/>
      <c r="G82" s="95"/>
      <c r="H82" s="54"/>
      <c r="I82" s="355"/>
      <c r="J82" s="95"/>
      <c r="K82" s="331">
        <f t="shared" si="6"/>
        <v>0.04</v>
      </c>
      <c r="L82" s="95"/>
      <c r="M82" s="62">
        <v>0.04</v>
      </c>
      <c r="N82" s="95"/>
      <c r="O82" s="95"/>
      <c r="P82" s="437"/>
      <c r="Q82" s="95"/>
      <c r="R82" s="437"/>
      <c r="S82" s="437"/>
      <c r="T82" s="95"/>
      <c r="U82" s="438"/>
      <c r="V82" s="438"/>
      <c r="W82" s="438"/>
      <c r="X82" s="439"/>
    </row>
    <row r="83" spans="1:24" s="19" customFormat="1" ht="15.75" thickBot="1">
      <c r="A83" s="765"/>
      <c r="B83" s="767"/>
      <c r="C83" s="71" t="s">
        <v>21</v>
      </c>
      <c r="D83" s="57">
        <f t="shared" si="5"/>
        <v>5.3319999999999999</v>
      </c>
      <c r="E83" s="57"/>
      <c r="F83" s="57"/>
      <c r="G83" s="370"/>
      <c r="H83" s="57"/>
      <c r="I83" s="354"/>
      <c r="J83" s="96"/>
      <c r="K83" s="332">
        <f t="shared" si="6"/>
        <v>5.3319999999999999</v>
      </c>
      <c r="L83" s="96"/>
      <c r="M83" s="63">
        <v>5.3319999999999999</v>
      </c>
      <c r="N83" s="96"/>
      <c r="O83" s="96"/>
      <c r="P83" s="440"/>
      <c r="Q83" s="96"/>
      <c r="R83" s="440"/>
      <c r="S83" s="440"/>
      <c r="T83" s="96"/>
      <c r="U83" s="441"/>
      <c r="V83" s="441"/>
      <c r="W83" s="441"/>
      <c r="X83" s="442"/>
    </row>
    <row r="84" spans="1:24" s="19" customFormat="1">
      <c r="A84" s="768">
        <v>26</v>
      </c>
      <c r="B84" s="770" t="s">
        <v>93</v>
      </c>
      <c r="C84" s="97" t="s">
        <v>43</v>
      </c>
      <c r="D84" s="44">
        <f t="shared" si="5"/>
        <v>18</v>
      </c>
      <c r="E84" s="46"/>
      <c r="F84" s="66"/>
      <c r="G84" s="98"/>
      <c r="H84" s="46"/>
      <c r="I84" s="355"/>
      <c r="J84" s="98"/>
      <c r="K84" s="326">
        <f t="shared" si="6"/>
        <v>18</v>
      </c>
      <c r="L84" s="98"/>
      <c r="M84" s="67">
        <v>18</v>
      </c>
      <c r="N84" s="98"/>
      <c r="O84" s="98"/>
      <c r="P84" s="443"/>
      <c r="Q84" s="98"/>
      <c r="R84" s="443"/>
      <c r="S84" s="443"/>
      <c r="T84" s="98"/>
      <c r="U84" s="444"/>
      <c r="V84" s="444"/>
      <c r="W84" s="444"/>
      <c r="X84" s="445"/>
    </row>
    <row r="85" spans="1:24" s="19" customFormat="1" ht="15.75" thickBot="1">
      <c r="A85" s="769"/>
      <c r="B85" s="771"/>
      <c r="C85" s="99" t="s">
        <v>21</v>
      </c>
      <c r="D85" s="60">
        <f t="shared" si="5"/>
        <v>23.065999999999999</v>
      </c>
      <c r="E85" s="60"/>
      <c r="F85" s="60"/>
      <c r="G85" s="371"/>
      <c r="H85" s="60"/>
      <c r="I85" s="354"/>
      <c r="J85" s="100"/>
      <c r="K85" s="332">
        <f t="shared" si="6"/>
        <v>23.065999999999999</v>
      </c>
      <c r="L85" s="100"/>
      <c r="M85" s="61">
        <v>23.065999999999999</v>
      </c>
      <c r="N85" s="100"/>
      <c r="O85" s="100"/>
      <c r="P85" s="446"/>
      <c r="Q85" s="100"/>
      <c r="R85" s="446"/>
      <c r="S85" s="446"/>
      <c r="T85" s="100"/>
      <c r="U85" s="447"/>
      <c r="V85" s="447"/>
      <c r="W85" s="447"/>
      <c r="X85" s="448"/>
    </row>
    <row r="86" spans="1:24" s="19" customFormat="1">
      <c r="A86" s="741" t="s">
        <v>181</v>
      </c>
      <c r="B86" s="772" t="s">
        <v>164</v>
      </c>
      <c r="C86" s="70" t="s">
        <v>43</v>
      </c>
      <c r="D86" s="55">
        <f t="shared" si="5"/>
        <v>0</v>
      </c>
      <c r="E86" s="56"/>
      <c r="F86" s="30"/>
      <c r="G86" s="95"/>
      <c r="H86" s="56"/>
      <c r="I86" s="355"/>
      <c r="J86" s="95"/>
      <c r="K86" s="326">
        <f t="shared" si="6"/>
        <v>0</v>
      </c>
      <c r="L86" s="95"/>
      <c r="M86" s="31">
        <v>0</v>
      </c>
      <c r="N86" s="95"/>
      <c r="O86" s="95"/>
      <c r="P86" s="437"/>
      <c r="Q86" s="95"/>
      <c r="R86" s="437"/>
      <c r="S86" s="437"/>
      <c r="T86" s="95"/>
      <c r="U86" s="438"/>
      <c r="V86" s="438"/>
      <c r="W86" s="438"/>
      <c r="X86" s="439"/>
    </row>
    <row r="87" spans="1:24" s="19" customFormat="1" ht="15.75" thickBot="1">
      <c r="A87" s="742"/>
      <c r="B87" s="773"/>
      <c r="C87" s="71" t="s">
        <v>21</v>
      </c>
      <c r="D87" s="57">
        <f t="shared" si="5"/>
        <v>0</v>
      </c>
      <c r="E87" s="57"/>
      <c r="F87" s="57"/>
      <c r="G87" s="370"/>
      <c r="H87" s="57"/>
      <c r="I87" s="354"/>
      <c r="J87" s="96"/>
      <c r="K87" s="332">
        <f t="shared" si="6"/>
        <v>0</v>
      </c>
      <c r="L87" s="96"/>
      <c r="M87" s="63">
        <v>0</v>
      </c>
      <c r="N87" s="96"/>
      <c r="O87" s="96"/>
      <c r="P87" s="440"/>
      <c r="Q87" s="96"/>
      <c r="R87" s="440"/>
      <c r="S87" s="440"/>
      <c r="T87" s="96"/>
      <c r="U87" s="441"/>
      <c r="V87" s="441"/>
      <c r="W87" s="441"/>
      <c r="X87" s="442"/>
    </row>
    <row r="88" spans="1:24" s="19" customFormat="1" ht="33.6" customHeight="1" thickBot="1">
      <c r="A88" s="90" t="s">
        <v>94</v>
      </c>
      <c r="B88" s="101" t="s">
        <v>95</v>
      </c>
      <c r="C88" s="102" t="s">
        <v>21</v>
      </c>
      <c r="D88" s="677">
        <f t="shared" ref="D88:D90" si="7">H88</f>
        <v>0</v>
      </c>
      <c r="E88" s="103"/>
      <c r="F88" s="103"/>
      <c r="G88" s="104"/>
      <c r="H88" s="103"/>
      <c r="I88" s="368"/>
      <c r="J88" s="121"/>
      <c r="K88" s="372">
        <f t="shared" si="6"/>
        <v>0</v>
      </c>
      <c r="L88" s="121"/>
      <c r="M88" s="373">
        <f>M89</f>
        <v>0</v>
      </c>
      <c r="N88" s="94"/>
      <c r="O88" s="94"/>
      <c r="P88" s="434"/>
      <c r="Q88" s="94"/>
      <c r="R88" s="434"/>
      <c r="S88" s="434"/>
      <c r="T88" s="94"/>
      <c r="U88" s="435"/>
      <c r="V88" s="435"/>
      <c r="W88" s="435"/>
      <c r="X88" s="436"/>
    </row>
    <row r="89" spans="1:24" s="19" customFormat="1" ht="15.75" thickBot="1">
      <c r="A89" s="105" t="s">
        <v>182</v>
      </c>
      <c r="B89" s="106" t="s">
        <v>96</v>
      </c>
      <c r="C89" s="107" t="s">
        <v>21</v>
      </c>
      <c r="D89" s="679">
        <f t="shared" si="7"/>
        <v>0</v>
      </c>
      <c r="E89" s="108"/>
      <c r="F89" s="108"/>
      <c r="G89" s="95"/>
      <c r="H89" s="108"/>
      <c r="I89" s="355"/>
      <c r="J89" s="98"/>
      <c r="K89" s="326">
        <f t="shared" si="6"/>
        <v>0</v>
      </c>
      <c r="L89" s="98"/>
      <c r="M89" s="108">
        <v>0</v>
      </c>
      <c r="N89" s="110"/>
      <c r="O89" s="110"/>
      <c r="P89" s="449"/>
      <c r="Q89" s="110"/>
      <c r="R89" s="449"/>
      <c r="S89" s="449"/>
      <c r="T89" s="110"/>
      <c r="U89" s="450"/>
      <c r="V89" s="450"/>
      <c r="W89" s="450"/>
      <c r="X89" s="451"/>
    </row>
    <row r="90" spans="1:24" s="19" customFormat="1" ht="15.75" thickBot="1">
      <c r="A90" s="105" t="s">
        <v>183</v>
      </c>
      <c r="B90" s="106" t="s">
        <v>97</v>
      </c>
      <c r="C90" s="107" t="s">
        <v>21</v>
      </c>
      <c r="D90" s="111">
        <f t="shared" si="7"/>
        <v>0</v>
      </c>
      <c r="E90" s="111"/>
      <c r="F90" s="109"/>
      <c r="G90" s="109"/>
      <c r="H90" s="111"/>
      <c r="I90" s="354"/>
      <c r="J90" s="109"/>
      <c r="K90" s="330">
        <f t="shared" si="6"/>
        <v>0</v>
      </c>
      <c r="L90" s="109"/>
      <c r="M90" s="112"/>
      <c r="N90" s="110"/>
      <c r="O90" s="110"/>
      <c r="P90" s="449"/>
      <c r="Q90" s="110"/>
      <c r="R90" s="449"/>
      <c r="S90" s="449"/>
      <c r="T90" s="110"/>
      <c r="U90" s="450"/>
      <c r="V90" s="450"/>
      <c r="W90" s="450"/>
      <c r="X90" s="451"/>
    </row>
    <row r="91" spans="1:24" s="19" customFormat="1" ht="15.75" thickBot="1">
      <c r="A91" s="76" t="s">
        <v>184</v>
      </c>
      <c r="B91" s="113" t="s">
        <v>98</v>
      </c>
      <c r="C91" s="78" t="s">
        <v>21</v>
      </c>
      <c r="D91" s="114">
        <f>K91</f>
        <v>0</v>
      </c>
      <c r="E91" s="114"/>
      <c r="F91" s="114"/>
      <c r="G91" s="104"/>
      <c r="H91" s="114"/>
      <c r="I91" s="368"/>
      <c r="J91" s="121"/>
      <c r="K91" s="360">
        <f t="shared" si="6"/>
        <v>0</v>
      </c>
      <c r="L91" s="121"/>
      <c r="M91" s="120">
        <v>0</v>
      </c>
      <c r="N91" s="104"/>
      <c r="O91" s="104"/>
      <c r="P91" s="452"/>
      <c r="Q91" s="104"/>
      <c r="R91" s="452"/>
      <c r="S91" s="452"/>
      <c r="T91" s="104"/>
      <c r="U91" s="453"/>
      <c r="V91" s="453"/>
      <c r="W91" s="453"/>
      <c r="X91" s="454"/>
    </row>
    <row r="92" spans="1:24" s="19" customFormat="1" ht="15.75" thickBot="1">
      <c r="A92" s="115"/>
      <c r="B92" s="116" t="s">
        <v>99</v>
      </c>
      <c r="C92" s="117" t="s">
        <v>21</v>
      </c>
      <c r="D92" s="118">
        <f>K92</f>
        <v>682.673</v>
      </c>
      <c r="E92" s="118"/>
      <c r="F92" s="118"/>
      <c r="G92" s="119"/>
      <c r="H92" s="118"/>
      <c r="I92" s="368"/>
      <c r="J92" s="119"/>
      <c r="K92" s="455">
        <f t="shared" si="6"/>
        <v>682.673</v>
      </c>
      <c r="L92" s="121"/>
      <c r="M92" s="120">
        <f>M7+M66+M81+M88+M91</f>
        <v>682.673</v>
      </c>
      <c r="N92" s="121"/>
      <c r="O92" s="121"/>
      <c r="P92" s="456"/>
      <c r="Q92" s="121"/>
      <c r="R92" s="456"/>
      <c r="S92" s="456"/>
      <c r="T92" s="121"/>
      <c r="U92" s="457"/>
      <c r="V92" s="457"/>
      <c r="W92" s="457"/>
      <c r="X92" s="458"/>
    </row>
    <row r="93" spans="1:24" s="19" customFormat="1">
      <c r="A93" s="122"/>
      <c r="B93" s="123"/>
      <c r="C93" s="124"/>
      <c r="D93" s="125"/>
      <c r="E93" s="125"/>
      <c r="F93" s="126"/>
      <c r="G93" s="126"/>
      <c r="H93" s="126"/>
      <c r="I93" s="127"/>
      <c r="J93" s="126"/>
      <c r="K93" s="125"/>
      <c r="L93" s="126"/>
      <c r="M93" s="126"/>
      <c r="N93" s="126"/>
      <c r="O93" s="126"/>
      <c r="P93" s="125"/>
      <c r="Q93" s="126"/>
      <c r="R93" s="125"/>
      <c r="S93" s="125"/>
      <c r="T93" s="126"/>
      <c r="U93" s="128"/>
      <c r="V93" s="128"/>
      <c r="W93" s="128"/>
      <c r="X93" s="128"/>
    </row>
    <row r="94" spans="1:24" s="19" customFormat="1">
      <c r="A94" s="129"/>
      <c r="B94" s="130"/>
      <c r="C94" s="126"/>
      <c r="D94" s="125"/>
      <c r="E94" s="125"/>
      <c r="F94" s="126"/>
      <c r="G94" s="126"/>
      <c r="H94" s="126"/>
      <c r="I94" s="127"/>
      <c r="J94" s="126"/>
      <c r="K94" s="125"/>
      <c r="L94" s="126"/>
      <c r="M94" s="126"/>
      <c r="N94" s="126"/>
      <c r="O94" s="126"/>
      <c r="P94" s="125"/>
      <c r="Q94" s="126"/>
      <c r="R94" s="125"/>
      <c r="S94" s="125"/>
      <c r="T94" s="126"/>
      <c r="U94" s="128"/>
      <c r="V94" s="128"/>
      <c r="W94" s="128"/>
      <c r="X94" s="128"/>
    </row>
    <row r="95" spans="1:24">
      <c r="A95" s="131"/>
      <c r="B95" s="131"/>
      <c r="C95" s="131"/>
      <c r="D95" s="132"/>
      <c r="E95" s="132"/>
      <c r="F95" s="131"/>
      <c r="G95" s="131"/>
      <c r="H95" s="131"/>
      <c r="I95" s="133"/>
      <c r="J95" s="131"/>
      <c r="K95" s="132"/>
      <c r="L95" s="131"/>
      <c r="M95" s="131"/>
      <c r="N95" s="131"/>
      <c r="O95" s="131"/>
      <c r="P95" s="132"/>
      <c r="Q95" s="131"/>
      <c r="R95" s="132"/>
      <c r="S95" s="132"/>
      <c r="T95" s="131"/>
      <c r="U95" s="7"/>
      <c r="V95" s="7"/>
      <c r="W95" s="7"/>
      <c r="X95" s="7"/>
    </row>
    <row r="96" spans="1:24" ht="13.7" customHeight="1" thickBot="1">
      <c r="A96" s="756" t="s">
        <v>100</v>
      </c>
      <c r="B96" s="756"/>
      <c r="C96" s="756"/>
      <c r="D96" s="756"/>
      <c r="E96" s="756"/>
      <c r="F96" s="756"/>
      <c r="G96" s="756"/>
      <c r="H96" s="756"/>
      <c r="I96" s="756"/>
      <c r="J96" s="756"/>
      <c r="K96" s="756"/>
      <c r="L96" s="756"/>
      <c r="M96" s="756"/>
      <c r="N96" s="756"/>
      <c r="O96" s="756"/>
      <c r="P96" s="756"/>
      <c r="Q96" s="756"/>
      <c r="R96" s="756"/>
      <c r="S96" s="757"/>
      <c r="T96" s="756"/>
      <c r="U96" s="2"/>
      <c r="V96" s="2"/>
      <c r="W96" s="2"/>
      <c r="X96" s="2"/>
    </row>
    <row r="97" spans="1:24">
      <c r="A97" s="758" t="s">
        <v>101</v>
      </c>
      <c r="B97" s="760" t="s">
        <v>102</v>
      </c>
      <c r="C97" s="134" t="s">
        <v>43</v>
      </c>
      <c r="D97" s="135">
        <v>0</v>
      </c>
      <c r="E97" s="136"/>
      <c r="F97" s="137"/>
      <c r="G97" s="138"/>
      <c r="H97" s="138"/>
      <c r="I97" s="139"/>
      <c r="J97" s="138"/>
      <c r="K97" s="136"/>
      <c r="L97" s="134"/>
      <c r="M97" s="138"/>
      <c r="N97" s="140"/>
      <c r="O97" s="138"/>
      <c r="P97" s="141"/>
      <c r="Q97" s="142"/>
      <c r="R97" s="135"/>
      <c r="S97" s="141"/>
      <c r="T97" s="143"/>
      <c r="U97" s="144"/>
      <c r="V97" s="145"/>
      <c r="W97" s="144"/>
      <c r="X97" s="145"/>
    </row>
    <row r="98" spans="1:24" ht="15.75" thickBot="1">
      <c r="A98" s="759"/>
      <c r="B98" s="761"/>
      <c r="C98" s="146" t="s">
        <v>21</v>
      </c>
      <c r="D98" s="147">
        <v>0</v>
      </c>
      <c r="E98" s="147"/>
      <c r="F98" s="147"/>
      <c r="G98" s="148"/>
      <c r="H98" s="148"/>
      <c r="I98" s="149"/>
      <c r="J98" s="148"/>
      <c r="K98" s="150"/>
      <c r="L98" s="151"/>
      <c r="M98" s="148"/>
      <c r="N98" s="124"/>
      <c r="O98" s="148"/>
      <c r="P98" s="152"/>
      <c r="Q98" s="153"/>
      <c r="R98" s="147"/>
      <c r="S98" s="154"/>
      <c r="T98" s="155"/>
      <c r="U98" s="156"/>
      <c r="V98" s="157"/>
      <c r="W98" s="156"/>
      <c r="X98" s="157"/>
    </row>
    <row r="99" spans="1:24" ht="15.75" thickBot="1">
      <c r="A99" s="762" t="s">
        <v>103</v>
      </c>
      <c r="B99" s="760" t="s">
        <v>104</v>
      </c>
      <c r="C99" s="134" t="s">
        <v>43</v>
      </c>
      <c r="D99" s="158">
        <v>0</v>
      </c>
      <c r="E99" s="136"/>
      <c r="F99" s="159"/>
      <c r="G99" s="138"/>
      <c r="H99" s="138"/>
      <c r="I99" s="139"/>
      <c r="J99" s="138"/>
      <c r="K99" s="136"/>
      <c r="L99" s="142"/>
      <c r="M99" s="138"/>
      <c r="N99" s="140"/>
      <c r="O99" s="138"/>
      <c r="P99" s="160"/>
      <c r="Q99" s="161"/>
      <c r="R99" s="135"/>
      <c r="S99" s="162"/>
      <c r="T99" s="134"/>
      <c r="U99" s="163"/>
      <c r="V99" s="144"/>
      <c r="W99" s="163"/>
      <c r="X99" s="144"/>
    </row>
    <row r="100" spans="1:24" ht="15.75" thickBot="1">
      <c r="A100" s="763"/>
      <c r="B100" s="761"/>
      <c r="C100" s="164" t="s">
        <v>21</v>
      </c>
      <c r="D100" s="158">
        <v>0</v>
      </c>
      <c r="E100" s="136"/>
      <c r="F100" s="159"/>
      <c r="G100" s="165"/>
      <c r="H100" s="165"/>
      <c r="I100" s="166"/>
      <c r="J100" s="165"/>
      <c r="K100" s="167"/>
      <c r="L100" s="168"/>
      <c r="M100" s="165"/>
      <c r="N100" s="169"/>
      <c r="O100" s="165"/>
      <c r="P100" s="170"/>
      <c r="Q100" s="171"/>
      <c r="R100" s="172"/>
      <c r="S100" s="154"/>
      <c r="T100" s="164"/>
      <c r="U100" s="173"/>
      <c r="V100" s="174"/>
      <c r="W100" s="173"/>
      <c r="X100" s="174"/>
    </row>
    <row r="101" spans="1:24" ht="15.75" thickBot="1">
      <c r="A101" s="762" t="s">
        <v>46</v>
      </c>
      <c r="B101" s="760" t="s">
        <v>105</v>
      </c>
      <c r="C101" s="134" t="s">
        <v>43</v>
      </c>
      <c r="D101" s="158">
        <v>0</v>
      </c>
      <c r="E101" s="136"/>
      <c r="F101" s="159"/>
      <c r="G101" s="138"/>
      <c r="H101" s="138"/>
      <c r="I101" s="139"/>
      <c r="J101" s="138"/>
      <c r="K101" s="136"/>
      <c r="L101" s="142"/>
      <c r="M101" s="138"/>
      <c r="N101" s="140"/>
      <c r="O101" s="138"/>
      <c r="P101" s="160"/>
      <c r="Q101" s="161"/>
      <c r="R101" s="135"/>
      <c r="S101" s="141"/>
      <c r="T101" s="134"/>
      <c r="U101" s="163"/>
      <c r="V101" s="144"/>
      <c r="W101" s="163"/>
      <c r="X101" s="144"/>
    </row>
    <row r="102" spans="1:24" ht="15.75" thickBot="1">
      <c r="A102" s="763"/>
      <c r="B102" s="761"/>
      <c r="C102" s="164" t="s">
        <v>21</v>
      </c>
      <c r="D102" s="158">
        <v>0</v>
      </c>
      <c r="E102" s="136"/>
      <c r="F102" s="159"/>
      <c r="G102" s="165"/>
      <c r="H102" s="165"/>
      <c r="I102" s="166"/>
      <c r="J102" s="165"/>
      <c r="K102" s="167"/>
      <c r="L102" s="168"/>
      <c r="M102" s="165"/>
      <c r="N102" s="169"/>
      <c r="O102" s="165"/>
      <c r="P102" s="170"/>
      <c r="Q102" s="171"/>
      <c r="R102" s="172"/>
      <c r="S102" s="154"/>
      <c r="T102" s="164"/>
      <c r="U102" s="173"/>
      <c r="V102" s="174"/>
      <c r="W102" s="173"/>
      <c r="X102" s="174"/>
    </row>
    <row r="103" spans="1:24">
      <c r="A103" s="762" t="s">
        <v>49</v>
      </c>
      <c r="B103" s="760" t="s">
        <v>106</v>
      </c>
      <c r="C103" s="175" t="s">
        <v>24</v>
      </c>
      <c r="D103" s="176">
        <v>0</v>
      </c>
      <c r="E103" s="177"/>
      <c r="F103" s="178"/>
      <c r="G103" s="179"/>
      <c r="H103" s="179"/>
      <c r="I103" s="180"/>
      <c r="J103" s="179"/>
      <c r="K103" s="177"/>
      <c r="L103" s="175"/>
      <c r="M103" s="179"/>
      <c r="N103" s="181"/>
      <c r="O103" s="179"/>
      <c r="P103" s="162"/>
      <c r="Q103" s="182"/>
      <c r="R103" s="176"/>
      <c r="S103" s="162"/>
      <c r="T103" s="183"/>
      <c r="U103" s="184"/>
      <c r="V103" s="185"/>
      <c r="W103" s="184"/>
      <c r="X103" s="185"/>
    </row>
    <row r="104" spans="1:24" ht="15.75" thickBot="1">
      <c r="A104" s="763"/>
      <c r="B104" s="761"/>
      <c r="C104" s="164" t="s">
        <v>21</v>
      </c>
      <c r="D104" s="176">
        <v>0</v>
      </c>
      <c r="E104" s="177"/>
      <c r="F104" s="178"/>
      <c r="G104" s="186"/>
      <c r="H104" s="186"/>
      <c r="I104" s="187"/>
      <c r="J104" s="186"/>
      <c r="K104" s="167"/>
      <c r="L104" s="188"/>
      <c r="M104" s="186"/>
      <c r="N104" s="189"/>
      <c r="O104" s="186"/>
      <c r="P104" s="154"/>
      <c r="Q104" s="190"/>
      <c r="R104" s="172"/>
      <c r="S104" s="191"/>
      <c r="T104" s="192"/>
      <c r="U104" s="174"/>
      <c r="V104" s="193"/>
      <c r="W104" s="174"/>
      <c r="X104" s="193"/>
    </row>
    <row r="105" spans="1:24" ht="15.75" thickBot="1">
      <c r="A105" s="762" t="s">
        <v>51</v>
      </c>
      <c r="B105" s="760" t="s">
        <v>107</v>
      </c>
      <c r="C105" s="175" t="s">
        <v>43</v>
      </c>
      <c r="D105" s="135">
        <v>0</v>
      </c>
      <c r="E105" s="136"/>
      <c r="F105" s="137"/>
      <c r="G105" s="138"/>
      <c r="H105" s="138"/>
      <c r="I105" s="139"/>
      <c r="J105" s="138"/>
      <c r="K105" s="136"/>
      <c r="L105" s="134"/>
      <c r="M105" s="138"/>
      <c r="N105" s="140"/>
      <c r="O105" s="138"/>
      <c r="P105" s="141"/>
      <c r="Q105" s="142"/>
      <c r="R105" s="135"/>
      <c r="S105" s="141"/>
      <c r="T105" s="143"/>
      <c r="U105" s="144"/>
      <c r="V105" s="145"/>
      <c r="W105" s="144"/>
      <c r="X105" s="145"/>
    </row>
    <row r="106" spans="1:24" ht="15.75" thickBot="1">
      <c r="A106" s="763"/>
      <c r="B106" s="761"/>
      <c r="C106" s="151" t="s">
        <v>21</v>
      </c>
      <c r="D106" s="135">
        <v>0</v>
      </c>
      <c r="E106" s="136"/>
      <c r="F106" s="137"/>
      <c r="G106" s="186"/>
      <c r="H106" s="186"/>
      <c r="I106" s="187"/>
      <c r="J106" s="186"/>
      <c r="K106" s="167"/>
      <c r="L106" s="188"/>
      <c r="M106" s="186"/>
      <c r="N106" s="189"/>
      <c r="O106" s="186"/>
      <c r="P106" s="154"/>
      <c r="Q106" s="190"/>
      <c r="R106" s="172"/>
      <c r="S106" s="191"/>
      <c r="T106" s="192"/>
      <c r="U106" s="174"/>
      <c r="V106" s="193"/>
      <c r="W106" s="174"/>
      <c r="X106" s="193"/>
    </row>
    <row r="107" spans="1:24" ht="15.75" thickBot="1">
      <c r="A107" s="762" t="s">
        <v>54</v>
      </c>
      <c r="B107" s="760" t="s">
        <v>108</v>
      </c>
      <c r="C107" s="134" t="s">
        <v>48</v>
      </c>
      <c r="D107" s="135">
        <v>0</v>
      </c>
      <c r="E107" s="194"/>
      <c r="F107" s="137"/>
      <c r="G107" s="138"/>
      <c r="H107" s="140"/>
      <c r="I107" s="139"/>
      <c r="J107" s="140"/>
      <c r="K107" s="136"/>
      <c r="L107" s="134"/>
      <c r="M107" s="138"/>
      <c r="N107" s="140"/>
      <c r="O107" s="138"/>
      <c r="P107" s="141"/>
      <c r="Q107" s="142"/>
      <c r="R107" s="135"/>
      <c r="S107" s="141"/>
      <c r="T107" s="143"/>
      <c r="U107" s="144"/>
      <c r="V107" s="145"/>
      <c r="W107" s="144"/>
      <c r="X107" s="145"/>
    </row>
    <row r="108" spans="1:24" ht="15.75" thickBot="1">
      <c r="A108" s="763"/>
      <c r="B108" s="761"/>
      <c r="C108" s="164" t="s">
        <v>109</v>
      </c>
      <c r="D108" s="135">
        <v>0</v>
      </c>
      <c r="E108" s="194"/>
      <c r="F108" s="137"/>
      <c r="G108" s="165"/>
      <c r="H108" s="169"/>
      <c r="I108" s="166"/>
      <c r="J108" s="169"/>
      <c r="K108" s="167"/>
      <c r="L108" s="164"/>
      <c r="M108" s="165"/>
      <c r="N108" s="169"/>
      <c r="O108" s="165"/>
      <c r="P108" s="154"/>
      <c r="Q108" s="168"/>
      <c r="R108" s="172"/>
      <c r="S108" s="154"/>
      <c r="T108" s="195"/>
      <c r="U108" s="174"/>
      <c r="V108" s="196"/>
      <c r="W108" s="174"/>
      <c r="X108" s="196"/>
    </row>
    <row r="109" spans="1:24">
      <c r="A109" s="774">
        <v>7</v>
      </c>
      <c r="B109" s="760" t="s">
        <v>110</v>
      </c>
      <c r="C109" s="175" t="s">
        <v>111</v>
      </c>
      <c r="D109" s="176">
        <v>0</v>
      </c>
      <c r="E109" s="177"/>
      <c r="F109" s="178"/>
      <c r="G109" s="179"/>
      <c r="H109" s="179"/>
      <c r="I109" s="180"/>
      <c r="J109" s="179"/>
      <c r="K109" s="177"/>
      <c r="L109" s="175"/>
      <c r="M109" s="179"/>
      <c r="N109" s="181"/>
      <c r="O109" s="179"/>
      <c r="P109" s="162"/>
      <c r="Q109" s="182"/>
      <c r="R109" s="176"/>
      <c r="S109" s="162"/>
      <c r="T109" s="183"/>
      <c r="U109" s="184"/>
      <c r="V109" s="185"/>
      <c r="W109" s="184"/>
      <c r="X109" s="185"/>
    </row>
    <row r="110" spans="1:24" ht="15.75" thickBot="1">
      <c r="A110" s="775"/>
      <c r="B110" s="761"/>
      <c r="C110" s="164" t="s">
        <v>21</v>
      </c>
      <c r="D110" s="176">
        <v>0</v>
      </c>
      <c r="E110" s="177"/>
      <c r="F110" s="178"/>
      <c r="G110" s="186"/>
      <c r="H110" s="186"/>
      <c r="I110" s="187"/>
      <c r="J110" s="186"/>
      <c r="K110" s="167"/>
      <c r="L110" s="188"/>
      <c r="M110" s="186"/>
      <c r="N110" s="189"/>
      <c r="O110" s="186"/>
      <c r="P110" s="154"/>
      <c r="Q110" s="190"/>
      <c r="R110" s="172"/>
      <c r="S110" s="191"/>
      <c r="T110" s="192"/>
      <c r="U110" s="174"/>
      <c r="V110" s="193"/>
      <c r="W110" s="174"/>
      <c r="X110" s="193"/>
    </row>
    <row r="111" spans="1:24" s="198" customFormat="1" ht="15.75" thickBot="1">
      <c r="A111" s="776">
        <v>8</v>
      </c>
      <c r="B111" s="760" t="s">
        <v>112</v>
      </c>
      <c r="C111" s="197" t="s">
        <v>43</v>
      </c>
      <c r="D111" s="135">
        <v>0</v>
      </c>
      <c r="E111" s="136"/>
      <c r="F111" s="137"/>
      <c r="G111" s="138"/>
      <c r="H111" s="138"/>
      <c r="I111" s="139"/>
      <c r="J111" s="138"/>
      <c r="K111" s="136"/>
      <c r="L111" s="134"/>
      <c r="M111" s="138"/>
      <c r="N111" s="140"/>
      <c r="O111" s="138"/>
      <c r="P111" s="141"/>
      <c r="Q111" s="142"/>
      <c r="R111" s="135"/>
      <c r="S111" s="141"/>
      <c r="T111" s="143"/>
      <c r="U111" s="144"/>
      <c r="V111" s="145"/>
      <c r="W111" s="144"/>
      <c r="X111" s="145"/>
    </row>
    <row r="112" spans="1:24" s="198" customFormat="1" ht="15.75" thickBot="1">
      <c r="A112" s="777"/>
      <c r="B112" s="761"/>
      <c r="C112" s="199" t="s">
        <v>21</v>
      </c>
      <c r="D112" s="135">
        <v>0</v>
      </c>
      <c r="E112" s="136"/>
      <c r="F112" s="137"/>
      <c r="G112" s="186"/>
      <c r="H112" s="186"/>
      <c r="I112" s="187"/>
      <c r="J112" s="186"/>
      <c r="K112" s="167"/>
      <c r="L112" s="188"/>
      <c r="M112" s="186"/>
      <c r="N112" s="189"/>
      <c r="O112" s="186"/>
      <c r="P112" s="154"/>
      <c r="Q112" s="190"/>
      <c r="R112" s="172"/>
      <c r="S112" s="191"/>
      <c r="T112" s="192"/>
      <c r="U112" s="174"/>
      <c r="V112" s="193"/>
      <c r="W112" s="174"/>
      <c r="X112" s="193"/>
    </row>
    <row r="113" spans="1:130" ht="15.75" thickBot="1">
      <c r="A113" s="774">
        <v>9</v>
      </c>
      <c r="B113" s="760" t="s">
        <v>113</v>
      </c>
      <c r="C113" s="134" t="s">
        <v>114</v>
      </c>
      <c r="D113" s="135">
        <v>0</v>
      </c>
      <c r="E113" s="136"/>
      <c r="F113" s="137"/>
      <c r="G113" s="138"/>
      <c r="H113" s="138"/>
      <c r="I113" s="139"/>
      <c r="J113" s="138"/>
      <c r="K113" s="136"/>
      <c r="L113" s="134"/>
      <c r="M113" s="138"/>
      <c r="N113" s="140"/>
      <c r="O113" s="138"/>
      <c r="P113" s="141"/>
      <c r="Q113" s="142"/>
      <c r="R113" s="135"/>
      <c r="S113" s="141"/>
      <c r="T113" s="143"/>
      <c r="U113" s="144"/>
      <c r="V113" s="145"/>
      <c r="W113" s="144"/>
      <c r="X113" s="145"/>
    </row>
    <row r="114" spans="1:130" ht="15.75" thickBot="1">
      <c r="A114" s="775"/>
      <c r="B114" s="761"/>
      <c r="C114" s="164" t="s">
        <v>21</v>
      </c>
      <c r="D114" s="135">
        <v>0</v>
      </c>
      <c r="E114" s="136"/>
      <c r="F114" s="137"/>
      <c r="G114" s="186"/>
      <c r="H114" s="186"/>
      <c r="I114" s="187"/>
      <c r="J114" s="186"/>
      <c r="K114" s="167"/>
      <c r="L114" s="188"/>
      <c r="M114" s="186"/>
      <c r="N114" s="189"/>
      <c r="O114" s="186"/>
      <c r="P114" s="154"/>
      <c r="Q114" s="190"/>
      <c r="R114" s="172"/>
      <c r="S114" s="191"/>
      <c r="T114" s="192"/>
      <c r="U114" s="174"/>
      <c r="V114" s="193"/>
      <c r="W114" s="174"/>
      <c r="X114" s="193"/>
    </row>
    <row r="115" spans="1:130" ht="14.65" customHeight="1" thickBot="1">
      <c r="A115" s="200" t="s">
        <v>62</v>
      </c>
      <c r="B115" s="201" t="s">
        <v>115</v>
      </c>
      <c r="C115" s="142" t="s">
        <v>21</v>
      </c>
      <c r="D115" s="135">
        <f>K115</f>
        <v>6.2590000000000003</v>
      </c>
      <c r="E115" s="136"/>
      <c r="F115" s="202"/>
      <c r="G115" s="203"/>
      <c r="H115" s="203"/>
      <c r="I115" s="139"/>
      <c r="J115" s="203"/>
      <c r="K115" s="136">
        <f>M115</f>
        <v>6.2590000000000003</v>
      </c>
      <c r="L115" s="204"/>
      <c r="M115" s="203">
        <v>6.2590000000000003</v>
      </c>
      <c r="N115" s="205"/>
      <c r="O115" s="203"/>
      <c r="P115" s="141"/>
      <c r="Q115" s="204"/>
      <c r="R115" s="135"/>
      <c r="S115" s="141"/>
      <c r="T115" s="206"/>
      <c r="U115" s="207"/>
      <c r="V115" s="144"/>
      <c r="W115" s="207"/>
      <c r="X115" s="144"/>
    </row>
    <row r="116" spans="1:130" ht="14.65" customHeight="1" thickBot="1">
      <c r="A116" s="208" t="s">
        <v>116</v>
      </c>
      <c r="B116" s="209" t="s">
        <v>117</v>
      </c>
      <c r="C116" s="175" t="s">
        <v>21</v>
      </c>
      <c r="D116" s="135">
        <f t="shared" ref="D116:D122" si="8">K116</f>
        <v>0</v>
      </c>
      <c r="E116" s="136"/>
      <c r="F116" s="202"/>
      <c r="G116" s="210"/>
      <c r="H116" s="210"/>
      <c r="I116" s="180"/>
      <c r="J116" s="210"/>
      <c r="K116" s="177"/>
      <c r="L116" s="211"/>
      <c r="M116" s="210"/>
      <c r="N116" s="211"/>
      <c r="O116" s="210"/>
      <c r="P116" s="212"/>
      <c r="Q116" s="213"/>
      <c r="R116" s="176"/>
      <c r="S116" s="162"/>
      <c r="T116" s="210"/>
      <c r="U116" s="214"/>
      <c r="V116" s="184"/>
      <c r="W116" s="214"/>
      <c r="X116" s="184"/>
    </row>
    <row r="117" spans="1:130" ht="14.65" customHeight="1" thickBot="1">
      <c r="A117" s="607" t="s">
        <v>64</v>
      </c>
      <c r="B117" s="215" t="s">
        <v>118</v>
      </c>
      <c r="C117" s="216" t="s">
        <v>21</v>
      </c>
      <c r="D117" s="459">
        <f t="shared" si="8"/>
        <v>43.43</v>
      </c>
      <c r="E117" s="217"/>
      <c r="F117" s="218"/>
      <c r="G117" s="219"/>
      <c r="H117" s="219"/>
      <c r="I117" s="220"/>
      <c r="J117" s="219"/>
      <c r="K117" s="460">
        <f>M117</f>
        <v>43.43</v>
      </c>
      <c r="L117" s="221"/>
      <c r="M117" s="461">
        <v>43.43</v>
      </c>
      <c r="N117" s="221"/>
      <c r="O117" s="219"/>
      <c r="P117" s="222"/>
      <c r="Q117" s="223"/>
      <c r="R117" s="217"/>
      <c r="S117" s="224"/>
      <c r="T117" s="219"/>
      <c r="U117" s="225"/>
      <c r="V117" s="226"/>
      <c r="W117" s="225"/>
      <c r="X117" s="226"/>
    </row>
    <row r="118" spans="1:130" ht="14.65" customHeight="1" thickBot="1">
      <c r="A118" s="227" t="s">
        <v>65</v>
      </c>
      <c r="B118" s="228" t="s">
        <v>119</v>
      </c>
      <c r="C118" s="229" t="s">
        <v>21</v>
      </c>
      <c r="D118" s="135">
        <f t="shared" si="8"/>
        <v>0</v>
      </c>
      <c r="E118" s="230"/>
      <c r="F118" s="231"/>
      <c r="G118" s="232"/>
      <c r="H118" s="232"/>
      <c r="I118" s="233"/>
      <c r="J118" s="232"/>
      <c r="K118" s="230"/>
      <c r="L118" s="234"/>
      <c r="M118" s="232"/>
      <c r="N118" s="234"/>
      <c r="O118" s="232"/>
      <c r="P118" s="235"/>
      <c r="Q118" s="236"/>
      <c r="R118" s="230"/>
      <c r="S118" s="237"/>
      <c r="T118" s="232"/>
      <c r="U118" s="238"/>
      <c r="V118" s="239"/>
      <c r="W118" s="238"/>
      <c r="X118" s="239"/>
    </row>
    <row r="119" spans="1:130" ht="14.65" customHeight="1" thickBot="1">
      <c r="A119" s="608">
        <v>13</v>
      </c>
      <c r="B119" s="240" t="s">
        <v>120</v>
      </c>
      <c r="C119" s="216" t="s">
        <v>21</v>
      </c>
      <c r="D119" s="135">
        <f t="shared" si="8"/>
        <v>0</v>
      </c>
      <c r="E119" s="217"/>
      <c r="F119" s="218"/>
      <c r="G119" s="219"/>
      <c r="H119" s="219"/>
      <c r="I119" s="220"/>
      <c r="J119" s="219"/>
      <c r="K119" s="217"/>
      <c r="L119" s="221"/>
      <c r="M119" s="219"/>
      <c r="N119" s="221"/>
      <c r="O119" s="219"/>
      <c r="P119" s="222"/>
      <c r="Q119" s="223"/>
      <c r="R119" s="217"/>
      <c r="S119" s="224"/>
      <c r="T119" s="219"/>
      <c r="U119" s="225"/>
      <c r="V119" s="226"/>
      <c r="W119" s="225"/>
      <c r="X119" s="226"/>
    </row>
    <row r="120" spans="1:130" ht="14.65" customHeight="1" thickBot="1">
      <c r="A120" s="608">
        <v>14</v>
      </c>
      <c r="B120" s="240" t="s">
        <v>121</v>
      </c>
      <c r="C120" s="216"/>
      <c r="D120" s="135">
        <f t="shared" si="8"/>
        <v>37.21</v>
      </c>
      <c r="E120" s="217"/>
      <c r="F120" s="218"/>
      <c r="G120" s="219"/>
      <c r="H120" s="219"/>
      <c r="I120" s="220"/>
      <c r="J120" s="219"/>
      <c r="K120" s="217">
        <f>M120</f>
        <v>37.21</v>
      </c>
      <c r="L120" s="221"/>
      <c r="M120" s="219">
        <v>37.21</v>
      </c>
      <c r="N120" s="221"/>
      <c r="O120" s="219"/>
      <c r="P120" s="222"/>
      <c r="Q120" s="223"/>
      <c r="R120" s="217"/>
      <c r="S120" s="224"/>
      <c r="T120" s="219"/>
      <c r="U120" s="225"/>
      <c r="V120" s="226"/>
      <c r="W120" s="225"/>
      <c r="X120" s="226"/>
    </row>
    <row r="121" spans="1:130" ht="14.65" customHeight="1" thickBot="1">
      <c r="A121" s="227" t="s">
        <v>70</v>
      </c>
      <c r="B121" s="228" t="s">
        <v>122</v>
      </c>
      <c r="C121" s="229" t="s">
        <v>21</v>
      </c>
      <c r="D121" s="135">
        <f t="shared" si="8"/>
        <v>4.7919999999999998</v>
      </c>
      <c r="E121" s="230"/>
      <c r="F121" s="231"/>
      <c r="G121" s="232"/>
      <c r="H121" s="232"/>
      <c r="I121" s="233"/>
      <c r="J121" s="232"/>
      <c r="K121" s="230">
        <f>M121</f>
        <v>4.7919999999999998</v>
      </c>
      <c r="L121" s="234"/>
      <c r="M121" s="232">
        <v>4.7919999999999998</v>
      </c>
      <c r="N121" s="234"/>
      <c r="O121" s="232"/>
      <c r="P121" s="235"/>
      <c r="Q121" s="236"/>
      <c r="R121" s="230"/>
      <c r="S121" s="237"/>
      <c r="T121" s="232"/>
      <c r="U121" s="238"/>
      <c r="V121" s="239"/>
      <c r="W121" s="238"/>
      <c r="X121" s="239"/>
    </row>
    <row r="122" spans="1:130" ht="14.65" customHeight="1">
      <c r="A122" s="241">
        <v>16</v>
      </c>
      <c r="B122" s="242" t="s">
        <v>123</v>
      </c>
      <c r="C122" s="134" t="s">
        <v>21</v>
      </c>
      <c r="D122" s="459">
        <f t="shared" si="8"/>
        <v>187.75</v>
      </c>
      <c r="E122" s="136"/>
      <c r="F122" s="137"/>
      <c r="G122" s="243"/>
      <c r="H122" s="243"/>
      <c r="I122" s="244"/>
      <c r="J122" s="243"/>
      <c r="K122" s="462">
        <f>M122</f>
        <v>187.75</v>
      </c>
      <c r="L122" s="245"/>
      <c r="M122" s="463">
        <v>187.75</v>
      </c>
      <c r="N122" s="194"/>
      <c r="O122" s="245"/>
      <c r="P122" s="246"/>
      <c r="Q122" s="247"/>
      <c r="R122" s="136"/>
      <c r="S122" s="246"/>
      <c r="T122" s="245"/>
      <c r="U122" s="248"/>
      <c r="V122" s="248"/>
      <c r="W122" s="248"/>
      <c r="X122" s="248"/>
    </row>
    <row r="123" spans="1:130" ht="42.6" customHeight="1">
      <c r="A123" s="249" t="s">
        <v>124</v>
      </c>
      <c r="B123" s="250" t="s">
        <v>125</v>
      </c>
      <c r="C123" s="251" t="s">
        <v>109</v>
      </c>
      <c r="D123" s="252">
        <v>0</v>
      </c>
      <c r="E123" s="253"/>
      <c r="F123" s="253"/>
      <c r="G123" s="254"/>
      <c r="H123" s="254"/>
      <c r="I123" s="255"/>
      <c r="J123" s="254"/>
      <c r="K123" s="253"/>
      <c r="L123" s="252"/>
      <c r="M123" s="254"/>
      <c r="N123" s="256"/>
      <c r="O123" s="252"/>
      <c r="P123" s="257"/>
      <c r="Q123" s="258"/>
      <c r="R123" s="253"/>
      <c r="S123" s="257"/>
      <c r="T123" s="252"/>
      <c r="U123" s="259"/>
      <c r="V123" s="259"/>
      <c r="W123" s="259"/>
      <c r="X123" s="259"/>
    </row>
    <row r="124" spans="1:130">
      <c r="A124" s="778" t="s">
        <v>126</v>
      </c>
      <c r="B124" s="779" t="s">
        <v>127</v>
      </c>
      <c r="C124" s="260" t="s">
        <v>43</v>
      </c>
      <c r="D124" s="261">
        <v>0</v>
      </c>
      <c r="E124" s="262"/>
      <c r="F124" s="263"/>
      <c r="G124" s="264"/>
      <c r="H124" s="264"/>
      <c r="I124" s="265"/>
      <c r="J124" s="264"/>
      <c r="K124" s="262"/>
      <c r="L124" s="266"/>
      <c r="M124" s="264"/>
      <c r="N124" s="267"/>
      <c r="O124" s="264"/>
      <c r="P124" s="268"/>
      <c r="Q124" s="269"/>
      <c r="R124" s="261"/>
      <c r="S124" s="268"/>
      <c r="T124" s="264"/>
      <c r="U124" s="270"/>
      <c r="V124" s="270"/>
      <c r="W124" s="270"/>
      <c r="X124" s="270"/>
    </row>
    <row r="125" spans="1:130" ht="21.6" customHeight="1">
      <c r="A125" s="781"/>
      <c r="B125" s="782"/>
      <c r="C125" s="260" t="s">
        <v>21</v>
      </c>
      <c r="D125" s="261">
        <v>0</v>
      </c>
      <c r="E125" s="262"/>
      <c r="F125" s="271"/>
      <c r="G125" s="264"/>
      <c r="H125" s="264"/>
      <c r="I125" s="265"/>
      <c r="J125" s="264"/>
      <c r="K125" s="262"/>
      <c r="L125" s="266"/>
      <c r="M125" s="264"/>
      <c r="N125" s="267"/>
      <c r="O125" s="264"/>
      <c r="P125" s="268"/>
      <c r="Q125" s="269"/>
      <c r="R125" s="261"/>
      <c r="S125" s="268"/>
      <c r="T125" s="264"/>
      <c r="U125" s="270"/>
      <c r="V125" s="270"/>
      <c r="W125" s="270"/>
      <c r="X125" s="270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>
      <c r="A126" s="778" t="s">
        <v>128</v>
      </c>
      <c r="B126" s="779" t="s">
        <v>129</v>
      </c>
      <c r="C126" s="260" t="s">
        <v>43</v>
      </c>
      <c r="D126" s="261">
        <v>0</v>
      </c>
      <c r="E126" s="262"/>
      <c r="F126" s="263"/>
      <c r="G126" s="264"/>
      <c r="H126" s="264"/>
      <c r="I126" s="265"/>
      <c r="J126" s="264"/>
      <c r="K126" s="262"/>
      <c r="L126" s="266"/>
      <c r="M126" s="264"/>
      <c r="N126" s="267"/>
      <c r="O126" s="264"/>
      <c r="P126" s="268"/>
      <c r="Q126" s="269"/>
      <c r="R126" s="261"/>
      <c r="S126" s="268"/>
      <c r="T126" s="264"/>
      <c r="U126" s="270"/>
      <c r="V126" s="270"/>
      <c r="W126" s="270"/>
      <c r="X126" s="270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>
      <c r="A127" s="781"/>
      <c r="B127" s="782"/>
      <c r="C127" s="260" t="s">
        <v>130</v>
      </c>
      <c r="D127" s="261">
        <v>0</v>
      </c>
      <c r="E127" s="262"/>
      <c r="F127" s="263"/>
      <c r="G127" s="264"/>
      <c r="H127" s="264"/>
      <c r="I127" s="265"/>
      <c r="J127" s="264"/>
      <c r="K127" s="262"/>
      <c r="L127" s="266"/>
      <c r="M127" s="264"/>
      <c r="N127" s="267"/>
      <c r="O127" s="264"/>
      <c r="P127" s="268"/>
      <c r="Q127" s="269"/>
      <c r="R127" s="261"/>
      <c r="S127" s="268"/>
      <c r="T127" s="264"/>
      <c r="U127" s="270"/>
      <c r="V127" s="270"/>
      <c r="W127" s="270"/>
      <c r="X127" s="270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>
      <c r="A128" s="778" t="s">
        <v>131</v>
      </c>
      <c r="B128" s="779" t="s">
        <v>132</v>
      </c>
      <c r="C128" s="260" t="s">
        <v>43</v>
      </c>
      <c r="D128" s="261">
        <v>0</v>
      </c>
      <c r="E128" s="262"/>
      <c r="F128" s="263"/>
      <c r="G128" s="264"/>
      <c r="H128" s="264"/>
      <c r="I128" s="265"/>
      <c r="J128" s="264"/>
      <c r="K128" s="262"/>
      <c r="L128" s="266"/>
      <c r="M128" s="264"/>
      <c r="N128" s="267"/>
      <c r="O128" s="264"/>
      <c r="P128" s="268"/>
      <c r="Q128" s="269"/>
      <c r="R128" s="261"/>
      <c r="S128" s="268"/>
      <c r="T128" s="264"/>
      <c r="U128" s="270"/>
      <c r="V128" s="270"/>
      <c r="W128" s="270"/>
      <c r="X128" s="270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>
      <c r="A129" s="781"/>
      <c r="B129" s="782"/>
      <c r="C129" s="260" t="s">
        <v>21</v>
      </c>
      <c r="D129" s="261">
        <v>0</v>
      </c>
      <c r="E129" s="262"/>
      <c r="F129" s="263"/>
      <c r="G129" s="264"/>
      <c r="H129" s="264"/>
      <c r="I129" s="265"/>
      <c r="J129" s="264"/>
      <c r="K129" s="262"/>
      <c r="L129" s="266"/>
      <c r="M129" s="264"/>
      <c r="N129" s="267"/>
      <c r="O129" s="264"/>
      <c r="P129" s="268"/>
      <c r="Q129" s="269"/>
      <c r="R129" s="261"/>
      <c r="S129" s="268"/>
      <c r="T129" s="264"/>
      <c r="U129" s="270"/>
      <c r="V129" s="270"/>
      <c r="W129" s="270"/>
      <c r="X129" s="270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>
      <c r="A130" s="778" t="s">
        <v>133</v>
      </c>
      <c r="B130" s="779" t="s">
        <v>134</v>
      </c>
      <c r="C130" s="260" t="s">
        <v>43</v>
      </c>
      <c r="D130" s="261">
        <v>0</v>
      </c>
      <c r="E130" s="262"/>
      <c r="F130" s="263"/>
      <c r="G130" s="264"/>
      <c r="H130" s="264"/>
      <c r="I130" s="265"/>
      <c r="J130" s="264"/>
      <c r="K130" s="262"/>
      <c r="L130" s="266"/>
      <c r="M130" s="264"/>
      <c r="N130" s="267"/>
      <c r="O130" s="264"/>
      <c r="P130" s="268"/>
      <c r="Q130" s="269"/>
      <c r="R130" s="261"/>
      <c r="S130" s="268"/>
      <c r="T130" s="264"/>
      <c r="U130" s="270"/>
      <c r="V130" s="270"/>
      <c r="W130" s="270"/>
      <c r="X130" s="270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ht="15.75" thickBot="1">
      <c r="A131" s="763"/>
      <c r="B131" s="780"/>
      <c r="C131" s="146" t="s">
        <v>21</v>
      </c>
      <c r="D131" s="261">
        <v>0</v>
      </c>
      <c r="E131" s="262"/>
      <c r="F131" s="263"/>
      <c r="G131" s="272"/>
      <c r="H131" s="272"/>
      <c r="I131" s="273"/>
      <c r="J131" s="272"/>
      <c r="K131" s="150"/>
      <c r="L131" s="274"/>
      <c r="M131" s="272"/>
      <c r="N131" s="275"/>
      <c r="O131" s="272"/>
      <c r="P131" s="152"/>
      <c r="Q131" s="276"/>
      <c r="R131" s="147"/>
      <c r="S131" s="152"/>
      <c r="T131" s="272"/>
      <c r="U131" s="156"/>
      <c r="V131" s="156"/>
      <c r="W131" s="156"/>
      <c r="X131" s="156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ht="18.600000000000001" customHeight="1" thickBot="1">
      <c r="A132" s="200" t="s">
        <v>73</v>
      </c>
      <c r="B132" s="277" t="s">
        <v>135</v>
      </c>
      <c r="C132" s="278" t="s">
        <v>21</v>
      </c>
      <c r="D132" s="245">
        <v>0</v>
      </c>
      <c r="E132" s="279"/>
      <c r="F132" s="137"/>
      <c r="G132" s="140"/>
      <c r="H132" s="138"/>
      <c r="I132" s="280"/>
      <c r="J132" s="134"/>
      <c r="K132" s="281"/>
      <c r="L132" s="134"/>
      <c r="M132" s="134"/>
      <c r="N132" s="142"/>
      <c r="O132" s="134"/>
      <c r="P132" s="282"/>
      <c r="Q132" s="142"/>
      <c r="R132" s="282"/>
      <c r="S132" s="281"/>
      <c r="T132" s="134"/>
      <c r="U132" s="283"/>
      <c r="V132" s="284"/>
      <c r="W132" s="283"/>
      <c r="X132" s="284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s="294" customFormat="1" ht="22.15" customHeight="1" thickBot="1">
      <c r="A133" s="285" t="s">
        <v>136</v>
      </c>
      <c r="B133" s="286" t="s">
        <v>137</v>
      </c>
      <c r="C133" s="287" t="s">
        <v>21</v>
      </c>
      <c r="D133" s="245">
        <v>0</v>
      </c>
      <c r="E133" s="279"/>
      <c r="F133" s="137"/>
      <c r="G133" s="169"/>
      <c r="H133" s="165"/>
      <c r="I133" s="288"/>
      <c r="J133" s="164"/>
      <c r="K133" s="289"/>
      <c r="L133" s="164"/>
      <c r="M133" s="164"/>
      <c r="N133" s="168"/>
      <c r="O133" s="164"/>
      <c r="P133" s="290"/>
      <c r="Q133" s="168"/>
      <c r="R133" s="290"/>
      <c r="S133" s="289"/>
      <c r="T133" s="164"/>
      <c r="U133" s="291"/>
      <c r="V133" s="292"/>
      <c r="W133" s="291"/>
      <c r="X133" s="292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293"/>
      <c r="BC133" s="293"/>
      <c r="BD133" s="293"/>
      <c r="BE133" s="293"/>
      <c r="BF133" s="293"/>
      <c r="BG133" s="293"/>
      <c r="BH133" s="293"/>
      <c r="BI133" s="293"/>
      <c r="BJ133" s="293"/>
      <c r="BK133" s="293"/>
      <c r="BL133" s="293"/>
      <c r="BM133" s="293"/>
      <c r="BN133" s="293"/>
      <c r="BO133" s="293"/>
      <c r="BP133" s="293"/>
      <c r="BQ133" s="293"/>
      <c r="BR133" s="293"/>
      <c r="BS133" s="293"/>
      <c r="BT133" s="293"/>
      <c r="BU133" s="293"/>
      <c r="BV133" s="293"/>
      <c r="BW133" s="293"/>
      <c r="BX133" s="293"/>
      <c r="BY133" s="293"/>
      <c r="BZ133" s="293"/>
      <c r="CA133" s="293"/>
      <c r="CB133" s="293"/>
      <c r="CC133" s="293"/>
      <c r="CD133" s="293"/>
      <c r="CE133" s="293"/>
      <c r="CF133" s="293"/>
      <c r="CG133" s="293"/>
      <c r="CH133" s="293"/>
      <c r="CI133" s="293"/>
      <c r="CJ133" s="293"/>
      <c r="CK133" s="293"/>
      <c r="CL133" s="293"/>
      <c r="CM133" s="293"/>
      <c r="CN133" s="293"/>
      <c r="CO133" s="293"/>
      <c r="CP133" s="293"/>
      <c r="CQ133" s="293"/>
      <c r="CR133" s="293"/>
      <c r="CS133" s="293"/>
      <c r="CT133" s="293"/>
      <c r="CU133" s="293"/>
      <c r="CV133" s="293"/>
      <c r="CW133" s="293"/>
      <c r="CX133" s="293"/>
      <c r="CY133" s="293"/>
      <c r="CZ133" s="293"/>
      <c r="DA133" s="293"/>
      <c r="DB133" s="293"/>
      <c r="DC133" s="293"/>
      <c r="DD133" s="293"/>
      <c r="DE133" s="293"/>
      <c r="DF133" s="293"/>
      <c r="DG133" s="293"/>
      <c r="DH133" s="293"/>
      <c r="DI133" s="293"/>
      <c r="DJ133" s="293"/>
      <c r="DK133" s="293"/>
      <c r="DL133" s="293"/>
      <c r="DM133" s="293"/>
      <c r="DN133" s="293"/>
      <c r="DO133" s="293"/>
      <c r="DP133" s="293"/>
      <c r="DQ133" s="293"/>
      <c r="DR133" s="293"/>
      <c r="DS133" s="293"/>
      <c r="DT133" s="293"/>
      <c r="DU133" s="293"/>
      <c r="DV133" s="293"/>
      <c r="DW133" s="293"/>
      <c r="DX133" s="293"/>
      <c r="DY133" s="293"/>
      <c r="DZ133" s="293"/>
    </row>
    <row r="134" spans="1:130" ht="17.45" customHeight="1">
      <c r="A134" s="295" t="s">
        <v>74</v>
      </c>
      <c r="B134" s="296" t="s">
        <v>138</v>
      </c>
      <c r="C134" s="297" t="s">
        <v>43</v>
      </c>
      <c r="D134" s="298">
        <f>K134</f>
        <v>18</v>
      </c>
      <c r="E134" s="298"/>
      <c r="F134" s="298"/>
      <c r="G134" s="298"/>
      <c r="H134" s="298"/>
      <c r="I134" s="299"/>
      <c r="J134" s="298"/>
      <c r="K134" s="298">
        <f>M134</f>
        <v>18</v>
      </c>
      <c r="L134" s="298"/>
      <c r="M134" s="298">
        <f>M136+M138+M140+M142+M144+M146+M148+M150</f>
        <v>18</v>
      </c>
      <c r="N134" s="300"/>
      <c r="O134" s="301"/>
      <c r="P134" s="298"/>
      <c r="Q134" s="302"/>
      <c r="R134" s="298"/>
      <c r="S134" s="300"/>
      <c r="T134" s="298"/>
      <c r="U134" s="303"/>
      <c r="V134" s="303"/>
      <c r="W134" s="303"/>
      <c r="X134" s="303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ht="18.600000000000001" customHeight="1">
      <c r="A135" s="249"/>
      <c r="B135" s="304" t="s">
        <v>139</v>
      </c>
      <c r="C135" s="251" t="s">
        <v>21</v>
      </c>
      <c r="D135" s="305">
        <f>K135</f>
        <v>11.529</v>
      </c>
      <c r="E135" s="306"/>
      <c r="F135" s="307"/>
      <c r="G135" s="252"/>
      <c r="H135" s="305"/>
      <c r="I135" s="308"/>
      <c r="J135" s="252"/>
      <c r="K135" s="464">
        <f>M135</f>
        <v>11.529</v>
      </c>
      <c r="L135" s="305"/>
      <c r="M135" s="464">
        <f>M137+M139+M141+M143+M145+M147+M149+M151</f>
        <v>11.529</v>
      </c>
      <c r="N135" s="309"/>
      <c r="O135" s="258"/>
      <c r="P135" s="252"/>
      <c r="Q135" s="310"/>
      <c r="R135" s="252"/>
      <c r="S135" s="309"/>
      <c r="T135" s="252"/>
      <c r="U135" s="311"/>
      <c r="V135" s="311"/>
      <c r="W135" s="311"/>
      <c r="X135" s="311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>
      <c r="A136" s="778" t="s">
        <v>140</v>
      </c>
      <c r="B136" s="779" t="s">
        <v>141</v>
      </c>
      <c r="C136" s="260" t="s">
        <v>43</v>
      </c>
      <c r="D136" s="261">
        <f>K136</f>
        <v>2</v>
      </c>
      <c r="E136" s="177"/>
      <c r="F136" s="312"/>
      <c r="G136" s="261"/>
      <c r="H136" s="177"/>
      <c r="I136" s="313"/>
      <c r="J136" s="176"/>
      <c r="K136" s="177">
        <f>M136</f>
        <v>2</v>
      </c>
      <c r="L136" s="264"/>
      <c r="M136" s="261">
        <v>2</v>
      </c>
      <c r="N136" s="268"/>
      <c r="O136" s="266"/>
      <c r="P136" s="261"/>
      <c r="Q136" s="267"/>
      <c r="R136" s="261"/>
      <c r="S136" s="268"/>
      <c r="T136" s="261"/>
      <c r="U136" s="270"/>
      <c r="V136" s="270"/>
      <c r="W136" s="270"/>
      <c r="X136" s="270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>
      <c r="A137" s="781"/>
      <c r="B137" s="782"/>
      <c r="C137" s="260" t="s">
        <v>21</v>
      </c>
      <c r="D137" s="314">
        <f t="shared" ref="D137:D151" si="9">K137</f>
        <v>2.1280000000000001</v>
      </c>
      <c r="E137" s="314"/>
      <c r="F137" s="314"/>
      <c r="G137" s="314"/>
      <c r="H137" s="314"/>
      <c r="I137" s="315"/>
      <c r="J137" s="314"/>
      <c r="K137" s="465">
        <f t="shared" ref="K137:K150" si="10">M137</f>
        <v>2.1280000000000001</v>
      </c>
      <c r="L137" s="466"/>
      <c r="M137" s="314">
        <v>2.1280000000000001</v>
      </c>
      <c r="N137" s="268"/>
      <c r="O137" s="266"/>
      <c r="P137" s="261"/>
      <c r="Q137" s="267"/>
      <c r="R137" s="261"/>
      <c r="S137" s="268"/>
      <c r="T137" s="261"/>
      <c r="U137" s="270"/>
      <c r="V137" s="270"/>
      <c r="W137" s="270"/>
      <c r="X137" s="270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>
      <c r="A138" s="778" t="s">
        <v>142</v>
      </c>
      <c r="B138" s="779" t="s">
        <v>143</v>
      </c>
      <c r="C138" s="260" t="s">
        <v>43</v>
      </c>
      <c r="D138" s="261">
        <f t="shared" si="9"/>
        <v>0</v>
      </c>
      <c r="E138" s="177"/>
      <c r="F138" s="312"/>
      <c r="G138" s="261"/>
      <c r="H138" s="177"/>
      <c r="I138" s="313"/>
      <c r="J138" s="176"/>
      <c r="K138" s="177">
        <f t="shared" si="10"/>
        <v>0</v>
      </c>
      <c r="L138" s="264"/>
      <c r="M138" s="261">
        <v>0</v>
      </c>
      <c r="N138" s="268"/>
      <c r="O138" s="266"/>
      <c r="P138" s="261"/>
      <c r="Q138" s="267"/>
      <c r="R138" s="261"/>
      <c r="S138" s="268"/>
      <c r="T138" s="261"/>
      <c r="U138" s="270"/>
      <c r="V138" s="270"/>
      <c r="W138" s="270"/>
      <c r="X138" s="270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>
      <c r="A139" s="781"/>
      <c r="B139" s="782"/>
      <c r="C139" s="260" t="s">
        <v>21</v>
      </c>
      <c r="D139" s="261">
        <f t="shared" si="9"/>
        <v>0</v>
      </c>
      <c r="E139" s="150"/>
      <c r="F139" s="312"/>
      <c r="G139" s="261"/>
      <c r="H139" s="314"/>
      <c r="I139" s="313"/>
      <c r="J139" s="147"/>
      <c r="K139" s="177">
        <f t="shared" si="10"/>
        <v>0</v>
      </c>
      <c r="L139" s="264"/>
      <c r="M139" s="261">
        <v>0</v>
      </c>
      <c r="N139" s="268"/>
      <c r="O139" s="266"/>
      <c r="P139" s="261"/>
      <c r="Q139" s="267"/>
      <c r="R139" s="261"/>
      <c r="S139" s="268"/>
      <c r="T139" s="261"/>
      <c r="U139" s="270"/>
      <c r="V139" s="270"/>
      <c r="W139" s="270"/>
      <c r="X139" s="270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>
      <c r="A140" s="778" t="s">
        <v>144</v>
      </c>
      <c r="B140" s="779" t="s">
        <v>145</v>
      </c>
      <c r="C140" s="260" t="s">
        <v>43</v>
      </c>
      <c r="D140" s="261">
        <f t="shared" si="9"/>
        <v>0</v>
      </c>
      <c r="E140" s="262"/>
      <c r="F140" s="312"/>
      <c r="G140" s="261"/>
      <c r="H140" s="177"/>
      <c r="I140" s="313"/>
      <c r="J140" s="261"/>
      <c r="K140" s="177">
        <f t="shared" si="10"/>
        <v>0</v>
      </c>
      <c r="L140" s="264"/>
      <c r="M140" s="261">
        <v>0</v>
      </c>
      <c r="N140" s="268"/>
      <c r="O140" s="266"/>
      <c r="P140" s="261"/>
      <c r="Q140" s="267"/>
      <c r="R140" s="261"/>
      <c r="S140" s="268"/>
      <c r="T140" s="261"/>
      <c r="U140" s="270"/>
      <c r="V140" s="270"/>
      <c r="W140" s="270"/>
      <c r="X140" s="270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>
      <c r="A141" s="781"/>
      <c r="B141" s="782"/>
      <c r="C141" s="260" t="s">
        <v>21</v>
      </c>
      <c r="D141" s="261">
        <f t="shared" si="9"/>
        <v>0</v>
      </c>
      <c r="E141" s="262"/>
      <c r="F141" s="312"/>
      <c r="G141" s="261"/>
      <c r="H141" s="314"/>
      <c r="I141" s="313"/>
      <c r="J141" s="261"/>
      <c r="K141" s="177">
        <f t="shared" si="10"/>
        <v>0</v>
      </c>
      <c r="L141" s="264"/>
      <c r="M141" s="261">
        <v>0</v>
      </c>
      <c r="N141" s="268"/>
      <c r="O141" s="266"/>
      <c r="P141" s="261"/>
      <c r="Q141" s="267"/>
      <c r="R141" s="261"/>
      <c r="S141" s="268"/>
      <c r="T141" s="261"/>
      <c r="U141" s="270"/>
      <c r="V141" s="270"/>
      <c r="W141" s="270"/>
      <c r="X141" s="270"/>
    </row>
    <row r="142" spans="1:130">
      <c r="A142" s="778" t="s">
        <v>146</v>
      </c>
      <c r="B142" s="779" t="s">
        <v>147</v>
      </c>
      <c r="C142" s="260" t="s">
        <v>43</v>
      </c>
      <c r="D142" s="261">
        <f t="shared" si="9"/>
        <v>0</v>
      </c>
      <c r="E142" s="177"/>
      <c r="F142" s="312"/>
      <c r="G142" s="261"/>
      <c r="H142" s="177"/>
      <c r="I142" s="313"/>
      <c r="J142" s="176"/>
      <c r="K142" s="177">
        <f t="shared" si="10"/>
        <v>0</v>
      </c>
      <c r="L142" s="264"/>
      <c r="M142" s="261">
        <v>0</v>
      </c>
      <c r="N142" s="268"/>
      <c r="O142" s="266"/>
      <c r="P142" s="261"/>
      <c r="Q142" s="267"/>
      <c r="R142" s="261"/>
      <c r="S142" s="268"/>
      <c r="T142" s="261"/>
      <c r="U142" s="270"/>
      <c r="V142" s="270"/>
      <c r="W142" s="270"/>
      <c r="X142" s="270"/>
    </row>
    <row r="143" spans="1:130">
      <c r="A143" s="781"/>
      <c r="B143" s="782"/>
      <c r="C143" s="260" t="s">
        <v>21</v>
      </c>
      <c r="D143" s="261">
        <f t="shared" si="9"/>
        <v>0</v>
      </c>
      <c r="E143" s="177"/>
      <c r="F143" s="147"/>
      <c r="G143" s="147"/>
      <c r="H143" s="314"/>
      <c r="I143" s="316"/>
      <c r="J143" s="147"/>
      <c r="K143" s="177">
        <f t="shared" si="10"/>
        <v>0</v>
      </c>
      <c r="L143" s="264"/>
      <c r="M143" s="147">
        <v>0</v>
      </c>
      <c r="N143" s="152"/>
      <c r="O143" s="266"/>
      <c r="P143" s="147"/>
      <c r="Q143" s="275"/>
      <c r="R143" s="147"/>
      <c r="S143" s="152"/>
      <c r="T143" s="147"/>
      <c r="U143" s="156"/>
      <c r="V143" s="156"/>
      <c r="W143" s="156"/>
      <c r="X143" s="156"/>
    </row>
    <row r="144" spans="1:130">
      <c r="A144" s="778" t="s">
        <v>148</v>
      </c>
      <c r="B144" s="779" t="s">
        <v>149</v>
      </c>
      <c r="C144" s="260" t="s">
        <v>43</v>
      </c>
      <c r="D144" s="261">
        <f t="shared" si="9"/>
        <v>16</v>
      </c>
      <c r="E144" s="177"/>
      <c r="F144" s="261"/>
      <c r="G144" s="261"/>
      <c r="H144" s="177"/>
      <c r="I144" s="317"/>
      <c r="J144" s="261"/>
      <c r="K144" s="177">
        <f t="shared" si="10"/>
        <v>16</v>
      </c>
      <c r="L144" s="264"/>
      <c r="M144" s="261">
        <v>16</v>
      </c>
      <c r="N144" s="268"/>
      <c r="O144" s="266"/>
      <c r="P144" s="261"/>
      <c r="Q144" s="267"/>
      <c r="R144" s="261"/>
      <c r="S144" s="268"/>
      <c r="T144" s="261"/>
      <c r="U144" s="270"/>
      <c r="V144" s="270"/>
      <c r="W144" s="270"/>
      <c r="X144" s="270"/>
    </row>
    <row r="145" spans="1:24">
      <c r="A145" s="781"/>
      <c r="B145" s="782"/>
      <c r="C145" s="260" t="s">
        <v>21</v>
      </c>
      <c r="D145" s="261">
        <f t="shared" si="9"/>
        <v>9.4009999999999998</v>
      </c>
      <c r="E145" s="177"/>
      <c r="F145" s="261"/>
      <c r="G145" s="261"/>
      <c r="H145" s="314"/>
      <c r="I145" s="317"/>
      <c r="J145" s="261"/>
      <c r="K145" s="177">
        <f t="shared" si="10"/>
        <v>9.4009999999999998</v>
      </c>
      <c r="L145" s="318"/>
      <c r="M145" s="261">
        <v>9.4009999999999998</v>
      </c>
      <c r="N145" s="268"/>
      <c r="O145" s="266"/>
      <c r="P145" s="261"/>
      <c r="Q145" s="267"/>
      <c r="R145" s="261"/>
      <c r="S145" s="268"/>
      <c r="T145" s="261"/>
      <c r="U145" s="270"/>
      <c r="V145" s="270"/>
      <c r="W145" s="270"/>
      <c r="X145" s="270"/>
    </row>
    <row r="146" spans="1:24">
      <c r="A146" s="778" t="s">
        <v>150</v>
      </c>
      <c r="B146" s="779" t="s">
        <v>151</v>
      </c>
      <c r="C146" s="260" t="s">
        <v>43</v>
      </c>
      <c r="D146" s="261">
        <f t="shared" si="9"/>
        <v>0</v>
      </c>
      <c r="E146" s="177"/>
      <c r="F146" s="312"/>
      <c r="G146" s="261"/>
      <c r="H146" s="177"/>
      <c r="I146" s="313"/>
      <c r="J146" s="176"/>
      <c r="K146" s="177">
        <f t="shared" si="10"/>
        <v>0</v>
      </c>
      <c r="L146" s="264"/>
      <c r="M146" s="261">
        <v>0</v>
      </c>
      <c r="N146" s="268"/>
      <c r="O146" s="266"/>
      <c r="P146" s="261"/>
      <c r="Q146" s="267"/>
      <c r="R146" s="261"/>
      <c r="S146" s="268"/>
      <c r="T146" s="261"/>
      <c r="U146" s="270"/>
      <c r="V146" s="270"/>
      <c r="W146" s="270"/>
      <c r="X146" s="270"/>
    </row>
    <row r="147" spans="1:24">
      <c r="A147" s="781"/>
      <c r="B147" s="782"/>
      <c r="C147" s="260" t="s">
        <v>21</v>
      </c>
      <c r="D147" s="261">
        <f t="shared" si="9"/>
        <v>0</v>
      </c>
      <c r="E147" s="150"/>
      <c r="F147" s="312"/>
      <c r="G147" s="261"/>
      <c r="H147" s="314"/>
      <c r="I147" s="313"/>
      <c r="J147" s="147"/>
      <c r="K147" s="177">
        <f t="shared" si="10"/>
        <v>0</v>
      </c>
      <c r="L147" s="264"/>
      <c r="M147" s="261">
        <v>0</v>
      </c>
      <c r="N147" s="268"/>
      <c r="O147" s="266"/>
      <c r="P147" s="261"/>
      <c r="Q147" s="267"/>
      <c r="R147" s="261"/>
      <c r="S147" s="268"/>
      <c r="T147" s="261"/>
      <c r="U147" s="270"/>
      <c r="V147" s="270"/>
      <c r="W147" s="270"/>
      <c r="X147" s="270"/>
    </row>
    <row r="148" spans="1:24">
      <c r="A148" s="778" t="s">
        <v>152</v>
      </c>
      <c r="B148" s="779" t="s">
        <v>153</v>
      </c>
      <c r="C148" s="260" t="s">
        <v>43</v>
      </c>
      <c r="D148" s="261">
        <f t="shared" si="9"/>
        <v>0</v>
      </c>
      <c r="E148" s="262"/>
      <c r="F148" s="312"/>
      <c r="G148" s="261"/>
      <c r="H148" s="177"/>
      <c r="I148" s="313"/>
      <c r="J148" s="261"/>
      <c r="K148" s="177">
        <f t="shared" si="10"/>
        <v>0</v>
      </c>
      <c r="L148" s="264"/>
      <c r="M148" s="261">
        <v>0</v>
      </c>
      <c r="N148" s="268"/>
      <c r="O148" s="266"/>
      <c r="P148" s="261"/>
      <c r="Q148" s="267"/>
      <c r="R148" s="261"/>
      <c r="S148" s="268"/>
      <c r="T148" s="261"/>
      <c r="U148" s="270"/>
      <c r="V148" s="270"/>
      <c r="W148" s="270"/>
      <c r="X148" s="270"/>
    </row>
    <row r="149" spans="1:24">
      <c r="A149" s="781"/>
      <c r="B149" s="782"/>
      <c r="C149" s="260" t="s">
        <v>21</v>
      </c>
      <c r="D149" s="261">
        <f t="shared" si="9"/>
        <v>0</v>
      </c>
      <c r="E149" s="262"/>
      <c r="F149" s="261"/>
      <c r="G149" s="261"/>
      <c r="H149" s="314"/>
      <c r="I149" s="317"/>
      <c r="J149" s="261"/>
      <c r="K149" s="177">
        <f t="shared" si="10"/>
        <v>0</v>
      </c>
      <c r="L149" s="264"/>
      <c r="M149" s="261">
        <v>0</v>
      </c>
      <c r="N149" s="268"/>
      <c r="O149" s="266"/>
      <c r="P149" s="261"/>
      <c r="Q149" s="267"/>
      <c r="R149" s="261"/>
      <c r="S149" s="268"/>
      <c r="T149" s="261"/>
      <c r="U149" s="270"/>
      <c r="V149" s="270"/>
      <c r="W149" s="270"/>
      <c r="X149" s="270"/>
    </row>
    <row r="150" spans="1:24">
      <c r="A150" s="778" t="s">
        <v>154</v>
      </c>
      <c r="B150" s="779" t="s">
        <v>155</v>
      </c>
      <c r="C150" s="260" t="s">
        <v>43</v>
      </c>
      <c r="D150" s="261">
        <f t="shared" si="9"/>
        <v>0</v>
      </c>
      <c r="E150" s="177"/>
      <c r="F150" s="312"/>
      <c r="G150" s="261"/>
      <c r="H150" s="177"/>
      <c r="I150" s="313"/>
      <c r="J150" s="176"/>
      <c r="K150" s="177">
        <f t="shared" si="10"/>
        <v>0</v>
      </c>
      <c r="L150" s="264"/>
      <c r="M150" s="261">
        <v>0</v>
      </c>
      <c r="N150" s="268"/>
      <c r="O150" s="319"/>
      <c r="P150" s="261"/>
      <c r="Q150" s="267"/>
      <c r="R150" s="261"/>
      <c r="S150" s="268"/>
      <c r="T150" s="261"/>
      <c r="U150" s="270"/>
      <c r="V150" s="270"/>
      <c r="W150" s="270"/>
      <c r="X150" s="270"/>
    </row>
    <row r="151" spans="1:24" ht="15.75" thickBot="1">
      <c r="A151" s="763"/>
      <c r="B151" s="780"/>
      <c r="C151" s="164" t="s">
        <v>21</v>
      </c>
      <c r="D151" s="172">
        <f t="shared" si="9"/>
        <v>0</v>
      </c>
      <c r="E151" s="167"/>
      <c r="F151" s="320"/>
      <c r="G151" s="172"/>
      <c r="H151" s="172"/>
      <c r="I151" s="321"/>
      <c r="J151" s="172"/>
      <c r="K151" s="172">
        <f>M151</f>
        <v>0</v>
      </c>
      <c r="L151" s="322"/>
      <c r="M151" s="172">
        <v>0</v>
      </c>
      <c r="N151" s="154"/>
      <c r="O151" s="168"/>
      <c r="P151" s="172"/>
      <c r="Q151" s="170"/>
      <c r="R151" s="172"/>
      <c r="S151" s="154"/>
      <c r="T151" s="172"/>
      <c r="U151" s="174"/>
      <c r="V151" s="174"/>
      <c r="W151" s="174"/>
      <c r="X151" s="174"/>
    </row>
    <row r="155" spans="1:24" ht="15.75">
      <c r="A155" s="2"/>
      <c r="B155" s="323" t="s">
        <v>279</v>
      </c>
      <c r="C155" s="323"/>
      <c r="D155" s="7"/>
      <c r="E155" s="7"/>
      <c r="F155" s="2"/>
      <c r="G155" s="2"/>
      <c r="H155" s="2"/>
      <c r="I155" s="324"/>
      <c r="J155" s="2"/>
      <c r="K155" s="7"/>
      <c r="L155" s="2"/>
      <c r="M155" s="2"/>
      <c r="N155" s="2"/>
      <c r="O155" s="2"/>
      <c r="P155" s="7"/>
      <c r="Q155" s="2"/>
      <c r="R155" s="7"/>
      <c r="S155" s="7"/>
      <c r="T155" s="2"/>
      <c r="U155" s="7"/>
      <c r="V155" s="7"/>
      <c r="W155" s="7"/>
      <c r="X155" s="7"/>
    </row>
    <row r="156" spans="1:24" ht="21.6" customHeight="1">
      <c r="A156" s="2"/>
      <c r="B156" s="323"/>
      <c r="C156" s="323"/>
      <c r="D156" s="2"/>
      <c r="E156" s="2"/>
      <c r="F156" s="2"/>
      <c r="G156" s="2"/>
      <c r="H156" s="2"/>
      <c r="I156" s="32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>
      <c r="B157" s="323"/>
      <c r="C157" s="323"/>
      <c r="D157" s="2"/>
      <c r="E157" s="2"/>
      <c r="F157" s="2"/>
      <c r="G157" s="2"/>
      <c r="H157" s="2"/>
      <c r="I157" s="32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6" customHeight="1">
      <c r="B158" s="2"/>
      <c r="C158" s="2"/>
      <c r="D158" s="2"/>
      <c r="E158" s="2"/>
      <c r="F158" s="2"/>
      <c r="G158" s="2"/>
      <c r="H158" s="2"/>
      <c r="I158" s="32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idden="1">
      <c r="B159" s="2"/>
      <c r="C159" s="2"/>
      <c r="D159" s="2"/>
      <c r="E159" s="2"/>
      <c r="F159" s="2"/>
      <c r="G159" s="2"/>
      <c r="H159" s="2"/>
      <c r="I159" s="32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idden="1">
      <c r="B160" s="2"/>
      <c r="C160" s="2"/>
      <c r="D160" s="2"/>
      <c r="E160" s="2"/>
      <c r="F160" s="2"/>
      <c r="G160" s="2"/>
      <c r="H160" s="2"/>
      <c r="I160" s="32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2:24">
      <c r="B161" s="2"/>
      <c r="C161" s="2"/>
      <c r="D161" s="7"/>
      <c r="E161" s="7"/>
      <c r="F161" s="2"/>
      <c r="G161" s="2"/>
      <c r="H161" s="2"/>
      <c r="I161" s="324"/>
      <c r="J161" s="2"/>
      <c r="K161" s="7"/>
      <c r="L161" s="2"/>
      <c r="M161" s="2"/>
      <c r="N161" s="2"/>
      <c r="O161" s="2"/>
      <c r="P161" s="7"/>
      <c r="Q161" s="2"/>
      <c r="R161" s="7"/>
      <c r="S161" s="7"/>
      <c r="T161" s="2"/>
      <c r="U161" s="7"/>
      <c r="V161" s="7"/>
      <c r="W161" s="7"/>
      <c r="X161" s="7"/>
    </row>
  </sheetData>
  <mergeCells count="130">
    <mergeCell ref="A2:T2"/>
    <mergeCell ref="A4:A6"/>
    <mergeCell ref="B4:B6"/>
    <mergeCell ref="C4:C6"/>
    <mergeCell ref="D4:D6"/>
    <mergeCell ref="E4:Q4"/>
    <mergeCell ref="R4:T5"/>
    <mergeCell ref="A8:A10"/>
    <mergeCell ref="A11:A12"/>
    <mergeCell ref="B11:B12"/>
    <mergeCell ref="A13:A14"/>
    <mergeCell ref="B13:B14"/>
    <mergeCell ref="A16:A17"/>
    <mergeCell ref="B16:B17"/>
    <mergeCell ref="U4:V5"/>
    <mergeCell ref="W4:X5"/>
    <mergeCell ref="E5:G5"/>
    <mergeCell ref="H5:J5"/>
    <mergeCell ref="K5:M5"/>
    <mergeCell ref="N5:O5"/>
    <mergeCell ref="P5:Q5"/>
    <mergeCell ref="A24:A25"/>
    <mergeCell ref="B24:B25"/>
    <mergeCell ref="A27:A28"/>
    <mergeCell ref="B27:B28"/>
    <mergeCell ref="A29:A30"/>
    <mergeCell ref="B29:B30"/>
    <mergeCell ref="A18:A19"/>
    <mergeCell ref="B18:B19"/>
    <mergeCell ref="A20:A21"/>
    <mergeCell ref="B20:B21"/>
    <mergeCell ref="A22:A23"/>
    <mergeCell ref="B22:B23"/>
    <mergeCell ref="A38:A39"/>
    <mergeCell ref="B38:B39"/>
    <mergeCell ref="A40:A41"/>
    <mergeCell ref="B40:B41"/>
    <mergeCell ref="A42:A43"/>
    <mergeCell ref="B42:B43"/>
    <mergeCell ref="A31:A33"/>
    <mergeCell ref="B31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7:A68"/>
    <mergeCell ref="B67:B68"/>
    <mergeCell ref="A56:A57"/>
    <mergeCell ref="B56:B57"/>
    <mergeCell ref="A58:A59"/>
    <mergeCell ref="B58:B59"/>
    <mergeCell ref="A60:A61"/>
    <mergeCell ref="B60:B61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96:T96"/>
    <mergeCell ref="A97:A98"/>
    <mergeCell ref="B97:B98"/>
    <mergeCell ref="A99:A100"/>
    <mergeCell ref="B99:B100"/>
    <mergeCell ref="A101:A102"/>
    <mergeCell ref="B101:B102"/>
    <mergeCell ref="A82:A83"/>
    <mergeCell ref="B82:B83"/>
    <mergeCell ref="A84:A85"/>
    <mergeCell ref="B84:B85"/>
    <mergeCell ref="A86:A87"/>
    <mergeCell ref="B86:B87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130:A131"/>
    <mergeCell ref="B130:B131"/>
    <mergeCell ref="A136:A137"/>
    <mergeCell ref="B136:B137"/>
    <mergeCell ref="A138:A139"/>
    <mergeCell ref="B138:B139"/>
    <mergeCell ref="A124:A125"/>
    <mergeCell ref="B124:B125"/>
    <mergeCell ref="A126:A127"/>
    <mergeCell ref="B126:B127"/>
    <mergeCell ref="A128:A129"/>
    <mergeCell ref="B128:B129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</mergeCells>
  <pageMargins left="0.19685039370078741" right="0.19685039370078741" top="0.39370078740157483" bottom="0.39370078740157483" header="0" footer="0"/>
  <pageSetup paperSize="9" scale="55" fitToHeight="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zoomScale="75" zoomScaleNormal="75" workbookViewId="0">
      <selection activeCell="P34" sqref="P34"/>
    </sheetView>
  </sheetViews>
  <sheetFormatPr defaultColWidth="8.85546875" defaultRowHeight="12.75"/>
  <cols>
    <col min="1" max="1" width="6.28515625" style="473" customWidth="1"/>
    <col min="2" max="2" width="38" style="2" customWidth="1"/>
    <col min="3" max="3" width="8.85546875" style="4" customWidth="1"/>
    <col min="4" max="4" width="10.42578125" style="7" customWidth="1"/>
    <col min="5" max="5" width="6.85546875" style="7" customWidth="1"/>
    <col min="6" max="6" width="7.85546875" style="2" customWidth="1"/>
    <col min="7" max="7" width="6.28515625" style="2" customWidth="1"/>
    <col min="8" max="9" width="8.85546875" style="2" customWidth="1"/>
    <col min="10" max="10" width="7" style="2" customWidth="1"/>
    <col min="11" max="11" width="6.5703125" style="2" customWidth="1"/>
    <col min="12" max="12" width="7" style="2" customWidth="1"/>
    <col min="13" max="13" width="8.5703125" style="2" customWidth="1"/>
    <col min="14" max="14" width="10" style="2" customWidth="1"/>
    <col min="15" max="15" width="7.28515625" style="2" customWidth="1"/>
    <col min="16" max="16" width="10.28515625" style="2" customWidth="1"/>
    <col min="17" max="18" width="8.5703125" style="2" customWidth="1"/>
    <col min="19" max="19" width="6.42578125" style="2" customWidth="1"/>
    <col min="20" max="20" width="7.28515625" style="2" customWidth="1"/>
    <col min="21" max="21" width="8.5703125" style="2" customWidth="1"/>
    <col min="22" max="22" width="7.28515625" style="2" customWidth="1"/>
    <col min="23" max="23" width="6.42578125" style="2" customWidth="1"/>
    <col min="24" max="27" width="8.85546875" style="2" customWidth="1"/>
    <col min="28" max="28" width="5.7109375" style="2" customWidth="1"/>
    <col min="29" max="29" width="7.7109375" style="2" customWidth="1"/>
    <col min="30" max="30" width="9.28515625" style="7" customWidth="1"/>
    <col min="31" max="32" width="6.28515625" style="2" customWidth="1"/>
    <col min="33" max="33" width="5.5703125" style="7" customWidth="1"/>
    <col min="34" max="34" width="8.85546875" style="7" customWidth="1"/>
    <col min="35" max="37" width="8.85546875" style="2" customWidth="1"/>
    <col min="38" max="39" width="8.85546875" style="7" customWidth="1"/>
    <col min="40" max="40" width="9.42578125" style="2" customWidth="1"/>
    <col min="41" max="42" width="8.85546875" style="7" customWidth="1"/>
    <col min="43" max="43" width="8.85546875" style="2" customWidth="1"/>
    <col min="44" max="46" width="8.7109375" style="472" customWidth="1"/>
    <col min="47" max="16384" width="8.85546875" style="2"/>
  </cols>
  <sheetData>
    <row r="1" spans="1:46" ht="18.75">
      <c r="A1" s="467"/>
      <c r="C1" s="2"/>
      <c r="D1" s="3"/>
      <c r="E1" s="3"/>
      <c r="F1" s="4"/>
      <c r="G1" s="4"/>
      <c r="H1" s="4"/>
      <c r="I1" s="4"/>
      <c r="J1" s="4"/>
      <c r="K1" s="3"/>
      <c r="L1" s="4"/>
      <c r="M1" s="3"/>
      <c r="Z1" s="468"/>
      <c r="AA1" s="469"/>
      <c r="AB1" s="469"/>
      <c r="AC1" s="468"/>
      <c r="AD1" s="469"/>
      <c r="AG1" s="2"/>
      <c r="AH1" s="2"/>
      <c r="AL1" s="2"/>
      <c r="AM1" s="2"/>
      <c r="AO1" s="2"/>
      <c r="AP1" s="2"/>
      <c r="AR1" s="2"/>
      <c r="AS1" s="2"/>
      <c r="AT1" s="2"/>
    </row>
    <row r="2" spans="1:46" ht="18.75">
      <c r="A2" s="467"/>
      <c r="C2" s="2"/>
      <c r="D2" s="3"/>
      <c r="E2" s="3"/>
      <c r="F2" s="4"/>
      <c r="G2" s="337"/>
      <c r="H2" s="337"/>
      <c r="I2" s="337"/>
      <c r="J2" s="337"/>
      <c r="K2" s="3"/>
      <c r="L2" s="339"/>
      <c r="M2" s="339"/>
      <c r="Z2" s="470"/>
      <c r="AA2" s="470"/>
      <c r="AB2" s="470"/>
      <c r="AC2" s="468"/>
      <c r="AD2" s="469"/>
      <c r="AG2" s="2"/>
      <c r="AH2" s="2"/>
      <c r="AL2" s="2"/>
      <c r="AM2" s="2"/>
      <c r="AO2" s="2"/>
      <c r="AP2" s="2"/>
      <c r="AR2" s="2"/>
      <c r="AS2" s="2"/>
      <c r="AT2" s="2"/>
    </row>
    <row r="3" spans="1:46">
      <c r="A3" s="1"/>
      <c r="C3" s="2"/>
      <c r="D3" s="3"/>
      <c r="E3" s="3"/>
      <c r="F3" s="4"/>
      <c r="G3" s="4"/>
      <c r="H3" s="4"/>
      <c r="I3" s="4"/>
      <c r="J3" s="4"/>
      <c r="K3" s="3"/>
      <c r="L3" s="4"/>
      <c r="M3" s="3"/>
      <c r="N3" s="3"/>
      <c r="O3" s="3"/>
      <c r="P3" s="4"/>
      <c r="AD3" s="2"/>
      <c r="AG3" s="2"/>
      <c r="AH3" s="2"/>
      <c r="AL3" s="2"/>
      <c r="AM3" s="2"/>
      <c r="AO3" s="2"/>
      <c r="AP3" s="2"/>
      <c r="AR3" s="2"/>
      <c r="AS3" s="2"/>
      <c r="AT3" s="2"/>
    </row>
    <row r="4" spans="1:46" ht="22.15" customHeight="1">
      <c r="A4" s="696"/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471"/>
      <c r="AK4" s="471"/>
      <c r="AL4" s="2"/>
      <c r="AM4" s="2"/>
      <c r="AO4" s="2"/>
      <c r="AP4" s="2"/>
    </row>
    <row r="5" spans="1:46" ht="19.5" thickBot="1">
      <c r="H5" s="611" t="s">
        <v>283</v>
      </c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D5" s="6" t="s">
        <v>187</v>
      </c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1"/>
      <c r="AP5" s="611"/>
    </row>
    <row r="6" spans="1:46" ht="30.75" customHeight="1" thickBot="1">
      <c r="A6" s="786" t="s">
        <v>188</v>
      </c>
      <c r="B6" s="789" t="s">
        <v>2</v>
      </c>
      <c r="C6" s="789" t="s">
        <v>3</v>
      </c>
      <c r="D6" s="792" t="s">
        <v>4</v>
      </c>
      <c r="E6" s="783" t="s">
        <v>189</v>
      </c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6"/>
      <c r="U6" s="796"/>
      <c r="V6" s="797"/>
      <c r="W6" s="705" t="s">
        <v>6</v>
      </c>
      <c r="X6" s="706"/>
      <c r="Y6" s="706"/>
      <c r="Z6" s="706"/>
      <c r="AA6" s="719"/>
      <c r="AB6" s="705" t="s">
        <v>7</v>
      </c>
      <c r="AC6" s="706"/>
      <c r="AD6" s="706"/>
      <c r="AE6" s="705" t="s">
        <v>8</v>
      </c>
      <c r="AF6" s="706"/>
      <c r="AG6" s="719"/>
      <c r="AR6" s="474"/>
      <c r="AS6" s="474"/>
      <c r="AT6" s="474"/>
    </row>
    <row r="7" spans="1:46" ht="81.75" customHeight="1" thickBot="1">
      <c r="A7" s="787"/>
      <c r="B7" s="790"/>
      <c r="C7" s="790"/>
      <c r="D7" s="793"/>
      <c r="E7" s="798" t="s">
        <v>9</v>
      </c>
      <c r="F7" s="799"/>
      <c r="G7" s="799"/>
      <c r="H7" s="799"/>
      <c r="I7" s="800"/>
      <c r="J7" s="783" t="s">
        <v>10</v>
      </c>
      <c r="K7" s="784"/>
      <c r="L7" s="784"/>
      <c r="M7" s="784"/>
      <c r="N7" s="703" t="s">
        <v>190</v>
      </c>
      <c r="O7" s="704"/>
      <c r="P7" s="785"/>
      <c r="Q7" s="703" t="s">
        <v>12</v>
      </c>
      <c r="R7" s="704"/>
      <c r="S7" s="704"/>
      <c r="T7" s="703" t="s">
        <v>13</v>
      </c>
      <c r="U7" s="704"/>
      <c r="V7" s="785"/>
      <c r="W7" s="707"/>
      <c r="X7" s="708"/>
      <c r="Y7" s="708"/>
      <c r="Z7" s="708"/>
      <c r="AA7" s="720"/>
      <c r="AB7" s="707"/>
      <c r="AC7" s="708"/>
      <c r="AD7" s="708"/>
      <c r="AE7" s="707"/>
      <c r="AF7" s="708"/>
      <c r="AG7" s="720"/>
      <c r="AR7" s="474"/>
      <c r="AS7" s="474"/>
      <c r="AT7" s="474"/>
    </row>
    <row r="8" spans="1:46" ht="42" customHeight="1" thickBot="1">
      <c r="A8" s="788"/>
      <c r="B8" s="791"/>
      <c r="C8" s="791"/>
      <c r="D8" s="794"/>
      <c r="E8" s="475" t="s">
        <v>4</v>
      </c>
      <c r="F8" s="476" t="s">
        <v>15</v>
      </c>
      <c r="G8" s="476" t="s">
        <v>16</v>
      </c>
      <c r="H8" s="477" t="s">
        <v>191</v>
      </c>
      <c r="I8" s="478" t="s">
        <v>192</v>
      </c>
      <c r="J8" s="475" t="s">
        <v>4</v>
      </c>
      <c r="K8" s="476" t="s">
        <v>15</v>
      </c>
      <c r="L8" s="476" t="s">
        <v>16</v>
      </c>
      <c r="M8" s="477" t="s">
        <v>191</v>
      </c>
      <c r="N8" s="475" t="s">
        <v>4</v>
      </c>
      <c r="O8" s="476" t="s">
        <v>15</v>
      </c>
      <c r="P8" s="476" t="s">
        <v>16</v>
      </c>
      <c r="Q8" s="475" t="s">
        <v>4</v>
      </c>
      <c r="R8" s="478" t="s">
        <v>192</v>
      </c>
      <c r="S8" s="475" t="s">
        <v>193</v>
      </c>
      <c r="T8" s="475" t="s">
        <v>4</v>
      </c>
      <c r="U8" s="477" t="s">
        <v>194</v>
      </c>
      <c r="V8" s="475" t="s">
        <v>193</v>
      </c>
      <c r="W8" s="475" t="s">
        <v>4</v>
      </c>
      <c r="X8" s="477" t="s">
        <v>191</v>
      </c>
      <c r="Y8" s="478" t="s">
        <v>194</v>
      </c>
      <c r="Z8" s="477" t="s">
        <v>191</v>
      </c>
      <c r="AA8" s="478" t="s">
        <v>192</v>
      </c>
      <c r="AB8" s="475" t="s">
        <v>4</v>
      </c>
      <c r="AC8" s="477" t="s">
        <v>194</v>
      </c>
      <c r="AD8" s="475" t="s">
        <v>193</v>
      </c>
      <c r="AE8" s="379" t="s">
        <v>4</v>
      </c>
      <c r="AF8" s="382" t="s">
        <v>194</v>
      </c>
      <c r="AG8" s="379" t="s">
        <v>193</v>
      </c>
    </row>
    <row r="9" spans="1:46" ht="39.75" customHeight="1" thickBot="1">
      <c r="A9" s="479" t="s">
        <v>19</v>
      </c>
      <c r="B9" s="480" t="s">
        <v>20</v>
      </c>
      <c r="C9" s="481" t="s">
        <v>21</v>
      </c>
      <c r="D9" s="691">
        <f>N9</f>
        <v>580.91800000000001</v>
      </c>
      <c r="E9" s="691"/>
      <c r="F9" s="692"/>
      <c r="G9" s="693"/>
      <c r="H9" s="693"/>
      <c r="I9" s="694"/>
      <c r="J9" s="694"/>
      <c r="K9" s="694"/>
      <c r="L9" s="694"/>
      <c r="M9" s="694"/>
      <c r="N9" s="691">
        <f>O9+P9</f>
        <v>580.91800000000001</v>
      </c>
      <c r="O9" s="692">
        <v>0</v>
      </c>
      <c r="P9" s="692">
        <f>P11+P47+P20+P42+P38+P52</f>
        <v>580.91800000000001</v>
      </c>
      <c r="Q9" s="481"/>
      <c r="R9" s="486"/>
      <c r="S9" s="486"/>
      <c r="T9" s="486"/>
      <c r="U9" s="486"/>
      <c r="V9" s="487"/>
      <c r="W9" s="487"/>
      <c r="X9" s="487"/>
      <c r="Y9" s="487"/>
      <c r="Z9" s="487"/>
      <c r="AA9" s="487"/>
      <c r="AB9" s="487"/>
      <c r="AC9" s="488"/>
      <c r="AD9" s="488"/>
      <c r="AE9" s="489"/>
      <c r="AF9" s="489"/>
      <c r="AG9" s="489"/>
    </row>
    <row r="10" spans="1:46" ht="24.75" customHeight="1" thickBot="1">
      <c r="A10" s="490">
        <v>1</v>
      </c>
      <c r="B10" s="491" t="s">
        <v>22</v>
      </c>
      <c r="C10" s="492" t="s">
        <v>24</v>
      </c>
      <c r="D10" s="493">
        <f>N10</f>
        <v>0</v>
      </c>
      <c r="E10" s="493"/>
      <c r="F10" s="493"/>
      <c r="G10" s="494"/>
      <c r="H10" s="494"/>
      <c r="I10" s="495"/>
      <c r="J10" s="495"/>
      <c r="K10" s="495"/>
      <c r="L10" s="495"/>
      <c r="M10" s="495"/>
      <c r="N10" s="493">
        <f>P10</f>
        <v>0</v>
      </c>
      <c r="O10" s="496">
        <v>0</v>
      </c>
      <c r="P10" s="493">
        <f>P13+P15</f>
        <v>0</v>
      </c>
      <c r="Q10" s="495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8"/>
      <c r="AD10" s="498"/>
      <c r="AE10" s="499"/>
      <c r="AF10" s="499"/>
      <c r="AG10" s="499"/>
    </row>
    <row r="11" spans="1:46" ht="24.75" customHeight="1" thickBot="1">
      <c r="A11" s="500"/>
      <c r="B11" s="492" t="s">
        <v>25</v>
      </c>
      <c r="C11" s="492" t="s">
        <v>21</v>
      </c>
      <c r="D11" s="493">
        <f>N11</f>
        <v>0</v>
      </c>
      <c r="E11" s="493"/>
      <c r="F11" s="494"/>
      <c r="G11" s="494"/>
      <c r="H11" s="494"/>
      <c r="I11" s="495"/>
      <c r="J11" s="495"/>
      <c r="K11" s="495"/>
      <c r="L11" s="495"/>
      <c r="M11" s="495"/>
      <c r="N11" s="493">
        <f>P11</f>
        <v>0</v>
      </c>
      <c r="O11" s="496">
        <v>0</v>
      </c>
      <c r="P11" s="493">
        <f>P14+P16</f>
        <v>0</v>
      </c>
      <c r="Q11" s="495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8"/>
      <c r="AD11" s="498"/>
      <c r="AE11" s="499"/>
      <c r="AF11" s="499"/>
      <c r="AG11" s="499"/>
      <c r="AK11" s="7"/>
      <c r="AO11" s="472"/>
      <c r="AP11" s="472"/>
      <c r="AQ11" s="472"/>
      <c r="AR11" s="2"/>
      <c r="AS11" s="2"/>
      <c r="AT11" s="2"/>
    </row>
    <row r="12" spans="1:46" ht="28.5" customHeight="1" thickBot="1">
      <c r="A12" s="500"/>
      <c r="B12" s="492"/>
      <c r="C12" s="501" t="s">
        <v>195</v>
      </c>
      <c r="D12" s="496">
        <f t="shared" ref="D12:D55" si="0">N12</f>
        <v>0</v>
      </c>
      <c r="E12" s="496"/>
      <c r="F12" s="502"/>
      <c r="G12" s="502"/>
      <c r="H12" s="502"/>
      <c r="I12" s="495"/>
      <c r="J12" s="495"/>
      <c r="K12" s="495"/>
      <c r="L12" s="495"/>
      <c r="M12" s="495"/>
      <c r="N12" s="496">
        <f>P12</f>
        <v>0</v>
      </c>
      <c r="O12" s="502">
        <v>0</v>
      </c>
      <c r="P12" s="502">
        <v>0</v>
      </c>
      <c r="Q12" s="495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8"/>
      <c r="AD12" s="498"/>
      <c r="AE12" s="499"/>
      <c r="AF12" s="499"/>
      <c r="AG12" s="499"/>
      <c r="AN12" s="7"/>
      <c r="AO12" s="2"/>
      <c r="AP12" s="472"/>
      <c r="AQ12" s="472"/>
      <c r="AS12" s="2"/>
      <c r="AT12" s="2"/>
    </row>
    <row r="13" spans="1:46" ht="23.25" customHeight="1" thickBot="1">
      <c r="A13" s="503" t="s">
        <v>26</v>
      </c>
      <c r="B13" s="504" t="s">
        <v>27</v>
      </c>
      <c r="C13" s="492" t="s">
        <v>24</v>
      </c>
      <c r="D13" s="493">
        <f t="shared" si="0"/>
        <v>0</v>
      </c>
      <c r="E13" s="494"/>
      <c r="F13" s="494"/>
      <c r="G13" s="494"/>
      <c r="H13" s="494"/>
      <c r="I13" s="495"/>
      <c r="J13" s="495"/>
      <c r="K13" s="495"/>
      <c r="L13" s="495"/>
      <c r="M13" s="495"/>
      <c r="N13" s="496">
        <f t="shared" ref="N13:N54" si="1">P13</f>
        <v>0</v>
      </c>
      <c r="O13" s="502">
        <v>0</v>
      </c>
      <c r="P13" s="494">
        <v>0</v>
      </c>
      <c r="Q13" s="495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505"/>
      <c r="AD13" s="505"/>
      <c r="AE13" s="499"/>
      <c r="AF13" s="499"/>
      <c r="AG13" s="499"/>
      <c r="AK13" s="7"/>
      <c r="AN13" s="7"/>
      <c r="AO13" s="2"/>
      <c r="AP13" s="472"/>
      <c r="AQ13" s="472"/>
      <c r="AS13" s="2"/>
      <c r="AT13" s="2"/>
    </row>
    <row r="14" spans="1:46" ht="13.5" thickBot="1">
      <c r="A14" s="503"/>
      <c r="B14" s="504"/>
      <c r="C14" s="492" t="s">
        <v>21</v>
      </c>
      <c r="D14" s="493">
        <f t="shared" si="0"/>
        <v>0</v>
      </c>
      <c r="E14" s="494"/>
      <c r="F14" s="494"/>
      <c r="G14" s="494"/>
      <c r="H14" s="494"/>
      <c r="I14" s="495"/>
      <c r="J14" s="495"/>
      <c r="K14" s="495"/>
      <c r="L14" s="495"/>
      <c r="M14" s="495"/>
      <c r="N14" s="496">
        <f t="shared" si="1"/>
        <v>0</v>
      </c>
      <c r="O14" s="502">
        <v>0</v>
      </c>
      <c r="P14" s="494">
        <v>0</v>
      </c>
      <c r="Q14" s="495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505"/>
      <c r="AD14" s="505"/>
      <c r="AE14" s="499"/>
      <c r="AF14" s="499"/>
      <c r="AG14" s="499"/>
    </row>
    <row r="15" spans="1:46" ht="13.5" thickBot="1">
      <c r="A15" s="503" t="s">
        <v>165</v>
      </c>
      <c r="B15" s="504" t="s">
        <v>28</v>
      </c>
      <c r="C15" s="492" t="s">
        <v>24</v>
      </c>
      <c r="D15" s="493">
        <f t="shared" si="0"/>
        <v>0</v>
      </c>
      <c r="E15" s="494"/>
      <c r="F15" s="494"/>
      <c r="G15" s="494"/>
      <c r="H15" s="494"/>
      <c r="I15" s="495"/>
      <c r="J15" s="495"/>
      <c r="K15" s="495"/>
      <c r="L15" s="495"/>
      <c r="M15" s="495"/>
      <c r="N15" s="496">
        <f t="shared" si="1"/>
        <v>0</v>
      </c>
      <c r="O15" s="502">
        <v>0</v>
      </c>
      <c r="P15" s="494">
        <v>0</v>
      </c>
      <c r="Q15" s="495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505"/>
      <c r="AD15" s="505"/>
      <c r="AE15" s="499"/>
      <c r="AF15" s="499"/>
      <c r="AG15" s="499"/>
    </row>
    <row r="16" spans="1:46" ht="13.5" thickBot="1">
      <c r="A16" s="503"/>
      <c r="B16" s="504"/>
      <c r="C16" s="492" t="s">
        <v>21</v>
      </c>
      <c r="D16" s="493">
        <f t="shared" si="0"/>
        <v>0</v>
      </c>
      <c r="E16" s="494"/>
      <c r="F16" s="494"/>
      <c r="G16" s="494"/>
      <c r="H16" s="494"/>
      <c r="I16" s="495"/>
      <c r="J16" s="495"/>
      <c r="K16" s="495"/>
      <c r="L16" s="495"/>
      <c r="M16" s="495"/>
      <c r="N16" s="496">
        <f t="shared" si="1"/>
        <v>0</v>
      </c>
      <c r="O16" s="502">
        <v>0</v>
      </c>
      <c r="P16" s="494">
        <v>0</v>
      </c>
      <c r="Q16" s="495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505"/>
      <c r="AD16" s="505"/>
      <c r="AE16" s="499"/>
      <c r="AF16" s="499"/>
      <c r="AG16" s="499"/>
    </row>
    <row r="17" spans="1:46" ht="13.5" thickBot="1">
      <c r="A17" s="500" t="s">
        <v>196</v>
      </c>
      <c r="B17" s="506"/>
      <c r="C17" s="492" t="s">
        <v>21</v>
      </c>
      <c r="D17" s="493">
        <f t="shared" si="0"/>
        <v>0</v>
      </c>
      <c r="E17" s="493"/>
      <c r="F17" s="507"/>
      <c r="G17" s="507"/>
      <c r="H17" s="507"/>
      <c r="I17" s="508"/>
      <c r="J17" s="508"/>
      <c r="K17" s="508"/>
      <c r="L17" s="508"/>
      <c r="M17" s="508"/>
      <c r="N17" s="496">
        <f t="shared" si="1"/>
        <v>0</v>
      </c>
      <c r="O17" s="509">
        <v>0</v>
      </c>
      <c r="P17" s="507">
        <v>0</v>
      </c>
      <c r="Q17" s="508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8"/>
      <c r="AD17" s="498"/>
      <c r="AE17" s="499"/>
      <c r="AF17" s="499"/>
      <c r="AG17" s="499"/>
    </row>
    <row r="18" spans="1:46" ht="13.5" thickBot="1">
      <c r="A18" s="500"/>
      <c r="B18" s="506"/>
      <c r="C18" s="492" t="s">
        <v>24</v>
      </c>
      <c r="D18" s="493">
        <f t="shared" si="0"/>
        <v>0</v>
      </c>
      <c r="E18" s="493"/>
      <c r="F18" s="507"/>
      <c r="G18" s="507"/>
      <c r="H18" s="507"/>
      <c r="I18" s="508"/>
      <c r="J18" s="508"/>
      <c r="K18" s="508"/>
      <c r="L18" s="508"/>
      <c r="M18" s="508"/>
      <c r="N18" s="496">
        <f t="shared" si="1"/>
        <v>0</v>
      </c>
      <c r="O18" s="509">
        <v>0</v>
      </c>
      <c r="P18" s="507">
        <v>0</v>
      </c>
      <c r="Q18" s="508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8"/>
      <c r="AD18" s="498"/>
      <c r="AE18" s="499"/>
      <c r="AF18" s="499"/>
      <c r="AG18" s="499"/>
    </row>
    <row r="19" spans="1:46" ht="26.25" thickBot="1">
      <c r="A19" s="490" t="s">
        <v>103</v>
      </c>
      <c r="B19" s="504" t="s">
        <v>202</v>
      </c>
      <c r="C19" s="501" t="s">
        <v>195</v>
      </c>
      <c r="D19" s="493">
        <f t="shared" si="0"/>
        <v>0</v>
      </c>
      <c r="E19" s="496"/>
      <c r="F19" s="509"/>
      <c r="G19" s="509"/>
      <c r="H19" s="509"/>
      <c r="I19" s="508"/>
      <c r="J19" s="508"/>
      <c r="K19" s="508"/>
      <c r="L19" s="508"/>
      <c r="M19" s="508"/>
      <c r="N19" s="496">
        <f t="shared" si="1"/>
        <v>0</v>
      </c>
      <c r="O19" s="509">
        <v>0</v>
      </c>
      <c r="P19" s="509">
        <v>0</v>
      </c>
      <c r="Q19" s="508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8"/>
      <c r="AD19" s="498"/>
      <c r="AE19" s="510"/>
      <c r="AF19" s="510"/>
      <c r="AG19" s="511"/>
      <c r="AH19" s="2"/>
      <c r="AL19" s="2"/>
      <c r="AM19" s="2"/>
      <c r="AO19" s="2"/>
      <c r="AP19" s="2"/>
      <c r="AR19" s="2"/>
      <c r="AS19" s="2"/>
      <c r="AT19" s="2"/>
    </row>
    <row r="20" spans="1:46" ht="13.5" thickBot="1">
      <c r="A20" s="500"/>
      <c r="B20" s="504" t="s">
        <v>203</v>
      </c>
      <c r="C20" s="492" t="s">
        <v>21</v>
      </c>
      <c r="D20" s="493">
        <f t="shared" si="0"/>
        <v>0</v>
      </c>
      <c r="E20" s="493"/>
      <c r="F20" s="494"/>
      <c r="G20" s="494"/>
      <c r="H20" s="494"/>
      <c r="I20" s="508"/>
      <c r="J20" s="508"/>
      <c r="K20" s="508"/>
      <c r="L20" s="508"/>
      <c r="M20" s="508"/>
      <c r="N20" s="496">
        <f t="shared" si="1"/>
        <v>0</v>
      </c>
      <c r="O20" s="502">
        <v>0</v>
      </c>
      <c r="P20" s="502">
        <f>P22+P26+P30+P32+P35</f>
        <v>0</v>
      </c>
      <c r="Q20" s="508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8"/>
      <c r="AD20" s="498"/>
      <c r="AE20" s="510"/>
      <c r="AF20" s="510"/>
      <c r="AG20" s="511"/>
      <c r="AH20" s="2"/>
      <c r="AL20" s="2"/>
      <c r="AM20" s="2"/>
      <c r="AO20" s="2"/>
      <c r="AP20" s="2"/>
      <c r="AR20" s="2"/>
      <c r="AS20" s="2"/>
      <c r="AT20" s="2"/>
    </row>
    <row r="21" spans="1:46" ht="13.5" thickBot="1">
      <c r="A21" s="500" t="s">
        <v>204</v>
      </c>
      <c r="B21" s="504" t="s">
        <v>205</v>
      </c>
      <c r="C21" s="492" t="s">
        <v>35</v>
      </c>
      <c r="D21" s="493" t="str">
        <f t="shared" si="0"/>
        <v>0</v>
      </c>
      <c r="E21" s="502"/>
      <c r="F21" s="509"/>
      <c r="G21" s="509"/>
      <c r="H21" s="509"/>
      <c r="I21" s="512"/>
      <c r="J21" s="512"/>
      <c r="K21" s="512"/>
      <c r="L21" s="512"/>
      <c r="M21" s="508"/>
      <c r="N21" s="496" t="str">
        <f t="shared" si="1"/>
        <v>0</v>
      </c>
      <c r="O21" s="509">
        <v>0</v>
      </c>
      <c r="P21" s="509" t="str">
        <f>P23</f>
        <v>0</v>
      </c>
      <c r="Q21" s="508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8"/>
      <c r="AD21" s="498"/>
      <c r="AE21" s="510"/>
      <c r="AF21" s="510"/>
      <c r="AG21" s="511"/>
      <c r="AH21" s="2"/>
      <c r="AL21" s="2"/>
      <c r="AM21" s="2"/>
      <c r="AO21" s="2"/>
      <c r="AP21" s="2"/>
      <c r="AR21" s="2"/>
      <c r="AS21" s="2"/>
      <c r="AT21" s="2"/>
    </row>
    <row r="22" spans="1:46" ht="13.5" thickBot="1">
      <c r="A22" s="513"/>
      <c r="B22" s="514" t="s">
        <v>206</v>
      </c>
      <c r="C22" s="515" t="s">
        <v>21</v>
      </c>
      <c r="D22" s="493" t="str">
        <f t="shared" si="0"/>
        <v>0</v>
      </c>
      <c r="E22" s="516"/>
      <c r="F22" s="507"/>
      <c r="G22" s="517"/>
      <c r="H22" s="517"/>
      <c r="I22" s="518"/>
      <c r="J22" s="518"/>
      <c r="K22" s="518"/>
      <c r="L22" s="518"/>
      <c r="M22" s="508"/>
      <c r="N22" s="496" t="str">
        <f t="shared" si="1"/>
        <v>0</v>
      </c>
      <c r="O22" s="509">
        <v>0</v>
      </c>
      <c r="P22" s="507" t="str">
        <f>P24</f>
        <v>0</v>
      </c>
      <c r="Q22" s="508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8"/>
      <c r="AD22" s="498"/>
      <c r="AE22" s="510"/>
      <c r="AF22" s="510"/>
      <c r="AG22" s="511"/>
      <c r="AH22" s="2"/>
      <c r="AL22" s="2"/>
      <c r="AM22" s="2"/>
      <c r="AO22" s="2"/>
      <c r="AP22" s="2"/>
      <c r="AR22" s="2"/>
      <c r="AS22" s="2"/>
      <c r="AT22" s="2"/>
    </row>
    <row r="23" spans="1:46" ht="13.5" thickBot="1">
      <c r="A23" s="500" t="s">
        <v>207</v>
      </c>
      <c r="B23" s="519"/>
      <c r="C23" s="492" t="s">
        <v>35</v>
      </c>
      <c r="D23" s="493" t="str">
        <f t="shared" si="0"/>
        <v>0</v>
      </c>
      <c r="E23" s="520"/>
      <c r="F23" s="521"/>
      <c r="G23" s="521"/>
      <c r="H23" s="521"/>
      <c r="I23" s="522"/>
      <c r="J23" s="522"/>
      <c r="K23" s="522"/>
      <c r="L23" s="522"/>
      <c r="M23" s="508"/>
      <c r="N23" s="496" t="str">
        <f t="shared" si="1"/>
        <v>0</v>
      </c>
      <c r="O23" s="509" t="s">
        <v>208</v>
      </c>
      <c r="P23" s="521" t="s">
        <v>208</v>
      </c>
      <c r="Q23" s="508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8"/>
      <c r="AD23" s="498"/>
      <c r="AE23" s="510"/>
      <c r="AF23" s="510"/>
      <c r="AG23" s="511"/>
      <c r="AH23" s="2"/>
      <c r="AL23" s="2"/>
      <c r="AM23" s="2"/>
      <c r="AO23" s="2"/>
      <c r="AP23" s="2"/>
      <c r="AR23" s="2"/>
      <c r="AS23" s="2"/>
      <c r="AT23" s="2"/>
    </row>
    <row r="24" spans="1:46" ht="13.5" thickBot="1">
      <c r="A24" s="500"/>
      <c r="B24" s="521"/>
      <c r="C24" s="515" t="s">
        <v>21</v>
      </c>
      <c r="D24" s="493" t="str">
        <f t="shared" si="0"/>
        <v>0</v>
      </c>
      <c r="E24" s="520"/>
      <c r="F24" s="521"/>
      <c r="G24" s="521"/>
      <c r="H24" s="521"/>
      <c r="I24" s="522"/>
      <c r="J24" s="522"/>
      <c r="K24" s="522"/>
      <c r="L24" s="522"/>
      <c r="M24" s="508"/>
      <c r="N24" s="496" t="str">
        <f t="shared" si="1"/>
        <v>0</v>
      </c>
      <c r="O24" s="509" t="s">
        <v>208</v>
      </c>
      <c r="P24" s="521" t="s">
        <v>208</v>
      </c>
      <c r="Q24" s="508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8"/>
      <c r="AD24" s="498"/>
      <c r="AE24" s="510"/>
      <c r="AF24" s="510"/>
      <c r="AG24" s="511"/>
      <c r="AH24" s="2"/>
      <c r="AL24" s="2"/>
      <c r="AM24" s="2"/>
      <c r="AO24" s="2"/>
      <c r="AP24" s="2"/>
      <c r="AR24" s="2"/>
      <c r="AS24" s="2"/>
      <c r="AT24" s="2"/>
    </row>
    <row r="25" spans="1:46" ht="39.75" thickTop="1" thickBot="1">
      <c r="A25" s="523" t="s">
        <v>209</v>
      </c>
      <c r="B25" s="524" t="s">
        <v>37</v>
      </c>
      <c r="C25" s="525" t="s">
        <v>38</v>
      </c>
      <c r="D25" s="493">
        <f t="shared" si="0"/>
        <v>0</v>
      </c>
      <c r="E25" s="526"/>
      <c r="F25" s="521"/>
      <c r="G25" s="521"/>
      <c r="H25" s="521"/>
      <c r="I25" s="527"/>
      <c r="J25" s="527"/>
      <c r="K25" s="527"/>
      <c r="L25" s="527"/>
      <c r="M25" s="528"/>
      <c r="N25" s="496">
        <f t="shared" si="1"/>
        <v>0</v>
      </c>
      <c r="O25" s="529">
        <v>0</v>
      </c>
      <c r="P25" s="529">
        <f>P27</f>
        <v>0</v>
      </c>
      <c r="Q25" s="528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1"/>
      <c r="AD25" s="531"/>
      <c r="AE25" s="532"/>
      <c r="AF25" s="532"/>
      <c r="AG25" s="533"/>
      <c r="AH25" s="2"/>
      <c r="AL25" s="2"/>
      <c r="AM25" s="2"/>
      <c r="AO25" s="2"/>
      <c r="AP25" s="2"/>
      <c r="AR25" s="2"/>
      <c r="AS25" s="2"/>
      <c r="AT25" s="2"/>
    </row>
    <row r="26" spans="1:46" ht="13.5" thickBot="1">
      <c r="A26" s="534"/>
      <c r="B26" s="535"/>
      <c r="C26" s="536" t="s">
        <v>21</v>
      </c>
      <c r="D26" s="493">
        <f t="shared" si="0"/>
        <v>0</v>
      </c>
      <c r="E26" s="537"/>
      <c r="F26" s="521"/>
      <c r="G26" s="521"/>
      <c r="H26" s="521"/>
      <c r="I26" s="508"/>
      <c r="J26" s="508"/>
      <c r="K26" s="508"/>
      <c r="L26" s="508"/>
      <c r="M26" s="508"/>
      <c r="N26" s="496">
        <f t="shared" si="1"/>
        <v>0</v>
      </c>
      <c r="O26" s="538">
        <v>0</v>
      </c>
      <c r="P26" s="539">
        <f>P28</f>
        <v>0</v>
      </c>
      <c r="Q26" s="508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8"/>
      <c r="AD26" s="498"/>
      <c r="AE26" s="510"/>
      <c r="AF26" s="510"/>
      <c r="AG26" s="511"/>
      <c r="AH26" s="2"/>
      <c r="AL26" s="2"/>
      <c r="AM26" s="2"/>
      <c r="AO26" s="2"/>
      <c r="AP26" s="2"/>
      <c r="AR26" s="2"/>
      <c r="AS26" s="2"/>
      <c r="AT26" s="2"/>
    </row>
    <row r="27" spans="1:46" ht="13.5" thickBot="1">
      <c r="A27" s="534" t="s">
        <v>210</v>
      </c>
      <c r="B27" s="519"/>
      <c r="C27" s="492" t="s">
        <v>211</v>
      </c>
      <c r="D27" s="493">
        <f t="shared" si="0"/>
        <v>0</v>
      </c>
      <c r="E27" s="540"/>
      <c r="F27" s="521"/>
      <c r="G27" s="521"/>
      <c r="H27" s="521"/>
      <c r="I27" s="508"/>
      <c r="J27" s="508"/>
      <c r="K27" s="508"/>
      <c r="L27" s="508"/>
      <c r="M27" s="508"/>
      <c r="N27" s="496">
        <f t="shared" si="1"/>
        <v>0</v>
      </c>
      <c r="O27" s="541">
        <v>0</v>
      </c>
      <c r="P27" s="542">
        <v>0</v>
      </c>
      <c r="Q27" s="508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8"/>
      <c r="AD27" s="498"/>
      <c r="AE27" s="510"/>
      <c r="AF27" s="510"/>
      <c r="AG27" s="511"/>
      <c r="AH27" s="2"/>
      <c r="AL27" s="2"/>
      <c r="AM27" s="2"/>
      <c r="AO27" s="2"/>
      <c r="AP27" s="2"/>
      <c r="AR27" s="2"/>
      <c r="AS27" s="2"/>
      <c r="AT27" s="2"/>
    </row>
    <row r="28" spans="1:46" ht="13.5" thickBot="1">
      <c r="A28" s="500"/>
      <c r="B28" s="521"/>
      <c r="C28" s="492" t="s">
        <v>21</v>
      </c>
      <c r="D28" s="493">
        <f t="shared" si="0"/>
        <v>0</v>
      </c>
      <c r="E28" s="540"/>
      <c r="F28" s="521"/>
      <c r="G28" s="521"/>
      <c r="H28" s="521"/>
      <c r="I28" s="508"/>
      <c r="J28" s="508"/>
      <c r="K28" s="508"/>
      <c r="L28" s="508"/>
      <c r="M28" s="508"/>
      <c r="N28" s="496">
        <f t="shared" si="1"/>
        <v>0</v>
      </c>
      <c r="O28" s="541">
        <v>0</v>
      </c>
      <c r="P28" s="542">
        <v>0</v>
      </c>
      <c r="Q28" s="508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8"/>
      <c r="AD28" s="498"/>
      <c r="AE28" s="510"/>
      <c r="AF28" s="510"/>
      <c r="AG28" s="511"/>
      <c r="AH28" s="2"/>
      <c r="AL28" s="2"/>
      <c r="AM28" s="2"/>
      <c r="AO28" s="2"/>
      <c r="AP28" s="2"/>
      <c r="AR28" s="2"/>
      <c r="AS28" s="2"/>
      <c r="AT28" s="2"/>
    </row>
    <row r="29" spans="1:46" ht="13.5" thickBot="1">
      <c r="A29" s="500" t="s">
        <v>212</v>
      </c>
      <c r="B29" s="504" t="s">
        <v>213</v>
      </c>
      <c r="C29" s="492" t="s">
        <v>38</v>
      </c>
      <c r="D29" s="493">
        <f t="shared" si="0"/>
        <v>0</v>
      </c>
      <c r="E29" s="496"/>
      <c r="F29" s="509"/>
      <c r="G29" s="509"/>
      <c r="H29" s="509"/>
      <c r="I29" s="508"/>
      <c r="J29" s="508"/>
      <c r="K29" s="508"/>
      <c r="L29" s="508"/>
      <c r="M29" s="508"/>
      <c r="N29" s="496">
        <f t="shared" si="1"/>
        <v>0</v>
      </c>
      <c r="O29" s="509">
        <v>0</v>
      </c>
      <c r="P29" s="509">
        <v>0</v>
      </c>
      <c r="Q29" s="508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8"/>
      <c r="AD29" s="498"/>
      <c r="AE29" s="510"/>
      <c r="AF29" s="510"/>
      <c r="AG29" s="511"/>
      <c r="AH29" s="2"/>
      <c r="AL29" s="2"/>
      <c r="AM29" s="2"/>
      <c r="AO29" s="2"/>
      <c r="AP29" s="2"/>
      <c r="AR29" s="2"/>
      <c r="AS29" s="2"/>
      <c r="AT29" s="2"/>
    </row>
    <row r="30" spans="1:46" ht="13.5" thickBot="1">
      <c r="A30" s="500"/>
      <c r="B30" s="504" t="s">
        <v>214</v>
      </c>
      <c r="C30" s="492" t="s">
        <v>21</v>
      </c>
      <c r="D30" s="493">
        <f t="shared" si="0"/>
        <v>0</v>
      </c>
      <c r="E30" s="496"/>
      <c r="F30" s="509"/>
      <c r="G30" s="509"/>
      <c r="H30" s="509"/>
      <c r="I30" s="508"/>
      <c r="J30" s="508"/>
      <c r="K30" s="508"/>
      <c r="L30" s="508"/>
      <c r="M30" s="508"/>
      <c r="N30" s="496">
        <f t="shared" si="1"/>
        <v>0</v>
      </c>
      <c r="O30" s="509">
        <v>0</v>
      </c>
      <c r="P30" s="509">
        <v>0</v>
      </c>
      <c r="Q30" s="508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8"/>
      <c r="AD30" s="498"/>
      <c r="AE30" s="510"/>
      <c r="AF30" s="510"/>
      <c r="AG30" s="511"/>
      <c r="AH30" s="2"/>
      <c r="AL30" s="2"/>
      <c r="AM30" s="2"/>
      <c r="AO30" s="2"/>
      <c r="AP30" s="2"/>
      <c r="AR30" s="2"/>
      <c r="AS30" s="2"/>
      <c r="AT30" s="2"/>
    </row>
    <row r="31" spans="1:46" ht="13.5" thickBot="1">
      <c r="A31" s="500" t="s">
        <v>215</v>
      </c>
      <c r="B31" s="504" t="s">
        <v>42</v>
      </c>
      <c r="C31" s="492" t="s">
        <v>43</v>
      </c>
      <c r="D31" s="493">
        <f t="shared" si="0"/>
        <v>0</v>
      </c>
      <c r="E31" s="496"/>
      <c r="F31" s="509"/>
      <c r="G31" s="509"/>
      <c r="H31" s="509"/>
      <c r="I31" s="508"/>
      <c r="J31" s="508"/>
      <c r="K31" s="508"/>
      <c r="L31" s="508"/>
      <c r="M31" s="508"/>
      <c r="N31" s="496">
        <f t="shared" si="1"/>
        <v>0</v>
      </c>
      <c r="O31" s="509">
        <v>0</v>
      </c>
      <c r="P31" s="509">
        <f>P33</f>
        <v>0</v>
      </c>
      <c r="Q31" s="508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8"/>
      <c r="AD31" s="498"/>
      <c r="AE31" s="510"/>
      <c r="AF31" s="510"/>
      <c r="AG31" s="511"/>
      <c r="AH31" s="2"/>
      <c r="AL31" s="2"/>
      <c r="AM31" s="2"/>
      <c r="AO31" s="2"/>
      <c r="AP31" s="2"/>
      <c r="AR31" s="2"/>
      <c r="AS31" s="2"/>
      <c r="AT31" s="2"/>
    </row>
    <row r="32" spans="1:46" ht="13.5" thickBot="1">
      <c r="A32" s="500"/>
      <c r="B32" s="535"/>
      <c r="C32" s="492" t="s">
        <v>21</v>
      </c>
      <c r="D32" s="493">
        <f t="shared" si="0"/>
        <v>0</v>
      </c>
      <c r="E32" s="493"/>
      <c r="F32" s="507"/>
      <c r="G32" s="507"/>
      <c r="H32" s="507"/>
      <c r="I32" s="508"/>
      <c r="J32" s="508"/>
      <c r="K32" s="508"/>
      <c r="L32" s="508"/>
      <c r="M32" s="508"/>
      <c r="N32" s="496">
        <f t="shared" si="1"/>
        <v>0</v>
      </c>
      <c r="O32" s="509">
        <v>0</v>
      </c>
      <c r="P32" s="507">
        <f>P34</f>
        <v>0</v>
      </c>
      <c r="Q32" s="508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8"/>
      <c r="AD32" s="498"/>
      <c r="AE32" s="510"/>
      <c r="AF32" s="510"/>
      <c r="AG32" s="511"/>
      <c r="AH32" s="2"/>
      <c r="AL32" s="2"/>
      <c r="AM32" s="2"/>
      <c r="AO32" s="2"/>
      <c r="AP32" s="2"/>
      <c r="AR32" s="2"/>
      <c r="AS32" s="2"/>
      <c r="AT32" s="2"/>
    </row>
    <row r="33" spans="1:46" ht="13.5" thickBot="1">
      <c r="A33" s="500" t="s">
        <v>216</v>
      </c>
      <c r="B33" s="519"/>
      <c r="C33" s="492" t="s">
        <v>43</v>
      </c>
      <c r="D33" s="493">
        <f t="shared" si="0"/>
        <v>0</v>
      </c>
      <c r="E33" s="496"/>
      <c r="F33" s="509"/>
      <c r="G33" s="509"/>
      <c r="H33" s="509"/>
      <c r="I33" s="508"/>
      <c r="J33" s="508"/>
      <c r="K33" s="508"/>
      <c r="L33" s="508"/>
      <c r="M33" s="508"/>
      <c r="N33" s="496">
        <f t="shared" si="1"/>
        <v>0</v>
      </c>
      <c r="O33" s="509">
        <v>0</v>
      </c>
      <c r="P33" s="509">
        <v>0</v>
      </c>
      <c r="Q33" s="508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8"/>
      <c r="AD33" s="498"/>
      <c r="AE33" s="510"/>
      <c r="AF33" s="510"/>
      <c r="AG33" s="511"/>
      <c r="AH33" s="2"/>
      <c r="AL33" s="2"/>
      <c r="AM33" s="2"/>
      <c r="AO33" s="2"/>
      <c r="AP33" s="2"/>
      <c r="AR33" s="2"/>
      <c r="AS33" s="2"/>
      <c r="AT33" s="2"/>
    </row>
    <row r="34" spans="1:46" ht="13.5" thickBot="1">
      <c r="A34" s="500"/>
      <c r="B34" s="521"/>
      <c r="C34" s="492" t="s">
        <v>21</v>
      </c>
      <c r="D34" s="493">
        <f t="shared" si="0"/>
        <v>0</v>
      </c>
      <c r="E34" s="493"/>
      <c r="F34" s="507"/>
      <c r="G34" s="507"/>
      <c r="H34" s="507"/>
      <c r="I34" s="508"/>
      <c r="J34" s="508"/>
      <c r="K34" s="508"/>
      <c r="L34" s="508"/>
      <c r="M34" s="508"/>
      <c r="N34" s="496">
        <f t="shared" si="1"/>
        <v>0</v>
      </c>
      <c r="O34" s="509">
        <v>0</v>
      </c>
      <c r="P34" s="507">
        <v>0</v>
      </c>
      <c r="Q34" s="508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8"/>
      <c r="AD34" s="498"/>
      <c r="AE34" s="510"/>
      <c r="AF34" s="510"/>
      <c r="AG34" s="511"/>
      <c r="AH34" s="2"/>
      <c r="AL34" s="2"/>
      <c r="AM34" s="2"/>
      <c r="AO34" s="2"/>
      <c r="AP34" s="2"/>
      <c r="AR34" s="2"/>
      <c r="AS34" s="2"/>
      <c r="AT34" s="2"/>
    </row>
    <row r="35" spans="1:46" ht="26.25" thickBot="1">
      <c r="A35" s="500" t="s">
        <v>217</v>
      </c>
      <c r="B35" s="543" t="s">
        <v>218</v>
      </c>
      <c r="C35" s="492" t="s">
        <v>21</v>
      </c>
      <c r="D35" s="493">
        <f t="shared" si="0"/>
        <v>0</v>
      </c>
      <c r="E35" s="493"/>
      <c r="F35" s="494"/>
      <c r="G35" s="494"/>
      <c r="H35" s="494"/>
      <c r="I35" s="508"/>
      <c r="J35" s="508"/>
      <c r="K35" s="508"/>
      <c r="L35" s="508"/>
      <c r="M35" s="508"/>
      <c r="N35" s="496">
        <f t="shared" si="1"/>
        <v>0</v>
      </c>
      <c r="O35" s="502">
        <v>0</v>
      </c>
      <c r="P35" s="494">
        <f>P36</f>
        <v>0</v>
      </c>
      <c r="Q35" s="508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8"/>
      <c r="AD35" s="498"/>
      <c r="AE35" s="510"/>
      <c r="AF35" s="510"/>
      <c r="AG35" s="511"/>
      <c r="AH35" s="2"/>
      <c r="AL35" s="2"/>
      <c r="AM35" s="2"/>
      <c r="AO35" s="2"/>
      <c r="AP35" s="2"/>
      <c r="AR35" s="2"/>
      <c r="AS35" s="2"/>
      <c r="AT35" s="2"/>
    </row>
    <row r="36" spans="1:46" ht="13.5" thickBot="1">
      <c r="A36" s="544" t="s">
        <v>219</v>
      </c>
      <c r="B36" s="519"/>
      <c r="C36" s="497" t="s">
        <v>21</v>
      </c>
      <c r="D36" s="493">
        <f t="shared" si="0"/>
        <v>0</v>
      </c>
      <c r="E36" s="545"/>
      <c r="F36" s="546"/>
      <c r="G36" s="546"/>
      <c r="H36" s="546"/>
      <c r="I36" s="508"/>
      <c r="J36" s="508"/>
      <c r="K36" s="508"/>
      <c r="L36" s="508"/>
      <c r="M36" s="508"/>
      <c r="N36" s="496">
        <f t="shared" si="1"/>
        <v>0</v>
      </c>
      <c r="O36" s="512">
        <v>0</v>
      </c>
      <c r="P36" s="546">
        <v>0</v>
      </c>
      <c r="Q36" s="508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8"/>
      <c r="AD36" s="498"/>
      <c r="AE36" s="510"/>
      <c r="AF36" s="510"/>
      <c r="AG36" s="511"/>
      <c r="AH36" s="2"/>
      <c r="AL36" s="2"/>
      <c r="AM36" s="2"/>
      <c r="AO36" s="2"/>
      <c r="AP36" s="2"/>
      <c r="AR36" s="2"/>
      <c r="AS36" s="2"/>
      <c r="AT36" s="2"/>
    </row>
    <row r="37" spans="1:46" ht="13.5" thickBot="1">
      <c r="A37" s="547" t="s">
        <v>46</v>
      </c>
      <c r="B37" s="504" t="s">
        <v>47</v>
      </c>
      <c r="C37" s="492" t="s">
        <v>220</v>
      </c>
      <c r="D37" s="493">
        <f t="shared" si="0"/>
        <v>0</v>
      </c>
      <c r="E37" s="493"/>
      <c r="F37" s="507"/>
      <c r="G37" s="507"/>
      <c r="H37" s="507"/>
      <c r="I37" s="508"/>
      <c r="J37" s="508"/>
      <c r="K37" s="508"/>
      <c r="L37" s="508"/>
      <c r="M37" s="508"/>
      <c r="N37" s="493">
        <f t="shared" si="1"/>
        <v>0</v>
      </c>
      <c r="O37" s="509">
        <v>0</v>
      </c>
      <c r="P37" s="507">
        <f>P39</f>
        <v>0</v>
      </c>
      <c r="Q37" s="508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8"/>
      <c r="AD37" s="498"/>
      <c r="AE37" s="510"/>
      <c r="AF37" s="510"/>
      <c r="AG37" s="511"/>
      <c r="AH37" s="2"/>
      <c r="AL37" s="2"/>
      <c r="AM37" s="2"/>
      <c r="AO37" s="2"/>
      <c r="AP37" s="2"/>
      <c r="AR37" s="2"/>
      <c r="AS37" s="2"/>
      <c r="AT37" s="2"/>
    </row>
    <row r="38" spans="1:46" ht="13.5" thickBot="1">
      <c r="A38" s="547"/>
      <c r="B38" s="504"/>
      <c r="C38" s="492" t="s">
        <v>21</v>
      </c>
      <c r="D38" s="493">
        <f t="shared" si="0"/>
        <v>0</v>
      </c>
      <c r="E38" s="493"/>
      <c r="F38" s="507"/>
      <c r="G38" s="507"/>
      <c r="H38" s="507"/>
      <c r="I38" s="508"/>
      <c r="J38" s="508"/>
      <c r="K38" s="508"/>
      <c r="L38" s="508"/>
      <c r="M38" s="508"/>
      <c r="N38" s="496">
        <f t="shared" si="1"/>
        <v>0</v>
      </c>
      <c r="O38" s="509">
        <v>0</v>
      </c>
      <c r="P38" s="507">
        <f>P40</f>
        <v>0</v>
      </c>
      <c r="Q38" s="508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8"/>
      <c r="AD38" s="498"/>
      <c r="AE38" s="510"/>
      <c r="AF38" s="510"/>
      <c r="AG38" s="511"/>
      <c r="AH38" s="2"/>
      <c r="AL38" s="2"/>
      <c r="AM38" s="2"/>
      <c r="AO38" s="2"/>
      <c r="AP38" s="2"/>
      <c r="AR38" s="2"/>
      <c r="AS38" s="2"/>
      <c r="AT38" s="2"/>
    </row>
    <row r="39" spans="1:46" ht="13.5" thickBot="1">
      <c r="A39" s="548" t="s">
        <v>221</v>
      </c>
      <c r="B39" s="549"/>
      <c r="C39" s="497" t="s">
        <v>220</v>
      </c>
      <c r="D39" s="493">
        <f t="shared" si="0"/>
        <v>0</v>
      </c>
      <c r="E39" s="545"/>
      <c r="F39" s="507"/>
      <c r="G39" s="507"/>
      <c r="H39" s="507"/>
      <c r="I39" s="508"/>
      <c r="J39" s="508"/>
      <c r="K39" s="508"/>
      <c r="L39" s="508"/>
      <c r="M39" s="508"/>
      <c r="N39" s="496">
        <f t="shared" si="1"/>
        <v>0</v>
      </c>
      <c r="O39" s="509">
        <v>0</v>
      </c>
      <c r="P39" s="507">
        <v>0</v>
      </c>
      <c r="Q39" s="508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8"/>
      <c r="AD39" s="498"/>
      <c r="AE39" s="510"/>
      <c r="AF39" s="510"/>
      <c r="AG39" s="511"/>
      <c r="AH39" s="2"/>
      <c r="AL39" s="2"/>
      <c r="AM39" s="2"/>
      <c r="AO39" s="2"/>
      <c r="AP39" s="2"/>
      <c r="AR39" s="2"/>
      <c r="AS39" s="2"/>
      <c r="AT39" s="2"/>
    </row>
    <row r="40" spans="1:46" ht="13.5" thickBot="1">
      <c r="A40" s="548"/>
      <c r="B40" s="504"/>
      <c r="C40" s="497" t="s">
        <v>21</v>
      </c>
      <c r="D40" s="493">
        <f t="shared" si="0"/>
        <v>0</v>
      </c>
      <c r="E40" s="545"/>
      <c r="F40" s="507"/>
      <c r="G40" s="507"/>
      <c r="H40" s="507"/>
      <c r="I40" s="508"/>
      <c r="J40" s="508"/>
      <c r="K40" s="508"/>
      <c r="L40" s="508"/>
      <c r="M40" s="508"/>
      <c r="N40" s="496">
        <f t="shared" si="1"/>
        <v>0</v>
      </c>
      <c r="O40" s="509">
        <v>0</v>
      </c>
      <c r="P40" s="507">
        <v>0</v>
      </c>
      <c r="Q40" s="508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8"/>
      <c r="AD40" s="498"/>
      <c r="AE40" s="510"/>
      <c r="AF40" s="510"/>
      <c r="AG40" s="511"/>
      <c r="AH40" s="2"/>
      <c r="AL40" s="2"/>
      <c r="AM40" s="2"/>
      <c r="AO40" s="2"/>
      <c r="AP40" s="2"/>
      <c r="AR40" s="2"/>
      <c r="AS40" s="2"/>
      <c r="AT40" s="2"/>
    </row>
    <row r="41" spans="1:46" ht="13.5" thickBot="1">
      <c r="A41" s="548" t="s">
        <v>49</v>
      </c>
      <c r="B41" s="504" t="s">
        <v>50</v>
      </c>
      <c r="C41" s="504" t="s">
        <v>24</v>
      </c>
      <c r="D41" s="493">
        <f t="shared" si="0"/>
        <v>3.5000000000000003E-2</v>
      </c>
      <c r="E41" s="545"/>
      <c r="F41" s="507"/>
      <c r="G41" s="507"/>
      <c r="H41" s="507"/>
      <c r="I41" s="508"/>
      <c r="J41" s="508"/>
      <c r="K41" s="508"/>
      <c r="L41" s="508"/>
      <c r="M41" s="508"/>
      <c r="N41" s="496">
        <f t="shared" si="1"/>
        <v>3.5000000000000003E-2</v>
      </c>
      <c r="O41" s="502">
        <v>0</v>
      </c>
      <c r="P41" s="494">
        <f>P43</f>
        <v>3.5000000000000003E-2</v>
      </c>
      <c r="Q41" s="508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8"/>
      <c r="AD41" s="498"/>
      <c r="AE41" s="510"/>
      <c r="AF41" s="510"/>
      <c r="AG41" s="511"/>
      <c r="AH41" s="2"/>
      <c r="AL41" s="2"/>
      <c r="AM41" s="2"/>
      <c r="AO41" s="2"/>
      <c r="AP41" s="2"/>
      <c r="AR41" s="2"/>
      <c r="AS41" s="2"/>
      <c r="AT41" s="2"/>
    </row>
    <row r="42" spans="1:46" ht="13.5" thickBot="1">
      <c r="A42" s="548"/>
      <c r="B42" s="504"/>
      <c r="C42" s="504" t="s">
        <v>21</v>
      </c>
      <c r="D42" s="493">
        <f t="shared" si="0"/>
        <v>2.681</v>
      </c>
      <c r="E42" s="545"/>
      <c r="F42" s="507"/>
      <c r="G42" s="507"/>
      <c r="H42" s="507"/>
      <c r="I42" s="508"/>
      <c r="J42" s="508"/>
      <c r="K42" s="508"/>
      <c r="L42" s="508"/>
      <c r="M42" s="508"/>
      <c r="N42" s="496">
        <f t="shared" si="1"/>
        <v>2.681</v>
      </c>
      <c r="O42" s="502">
        <v>0</v>
      </c>
      <c r="P42" s="494">
        <f>P44</f>
        <v>2.681</v>
      </c>
      <c r="Q42" s="508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8"/>
      <c r="AD42" s="498"/>
      <c r="AE42" s="510"/>
      <c r="AF42" s="510"/>
      <c r="AG42" s="511"/>
      <c r="AH42" s="2"/>
      <c r="AL42" s="2"/>
      <c r="AM42" s="2"/>
      <c r="AO42" s="2"/>
      <c r="AP42" s="2"/>
      <c r="AR42" s="2"/>
      <c r="AS42" s="2"/>
      <c r="AT42" s="2"/>
    </row>
    <row r="43" spans="1:46" ht="13.5" thickBot="1">
      <c r="A43" s="548" t="s">
        <v>224</v>
      </c>
      <c r="B43" s="506" t="s">
        <v>284</v>
      </c>
      <c r="C43" s="492" t="s">
        <v>24</v>
      </c>
      <c r="D43" s="493">
        <f t="shared" si="0"/>
        <v>3.5000000000000003E-2</v>
      </c>
      <c r="E43" s="545"/>
      <c r="F43" s="507"/>
      <c r="G43" s="507"/>
      <c r="H43" s="507"/>
      <c r="I43" s="508"/>
      <c r="J43" s="508"/>
      <c r="K43" s="508"/>
      <c r="L43" s="508"/>
      <c r="M43" s="508"/>
      <c r="N43" s="496">
        <f t="shared" si="1"/>
        <v>3.5000000000000003E-2</v>
      </c>
      <c r="O43" s="509">
        <v>0</v>
      </c>
      <c r="P43" s="507">
        <v>3.5000000000000003E-2</v>
      </c>
      <c r="Q43" s="508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8"/>
      <c r="AD43" s="498"/>
      <c r="AE43" s="510"/>
      <c r="AF43" s="510"/>
      <c r="AG43" s="511"/>
      <c r="AH43" s="2"/>
      <c r="AL43" s="2"/>
      <c r="AM43" s="2"/>
      <c r="AO43" s="2"/>
      <c r="AP43" s="2"/>
      <c r="AR43" s="2"/>
      <c r="AS43" s="2"/>
      <c r="AT43" s="2"/>
    </row>
    <row r="44" spans="1:46" ht="13.5" thickBot="1">
      <c r="A44" s="548"/>
      <c r="B44" s="506"/>
      <c r="C44" s="492" t="s">
        <v>21</v>
      </c>
      <c r="D44" s="493">
        <f t="shared" si="0"/>
        <v>2.681</v>
      </c>
      <c r="E44" s="545"/>
      <c r="F44" s="507"/>
      <c r="G44" s="507"/>
      <c r="H44" s="507"/>
      <c r="I44" s="508"/>
      <c r="J44" s="508"/>
      <c r="K44" s="508"/>
      <c r="L44" s="508"/>
      <c r="M44" s="508"/>
      <c r="N44" s="496">
        <f t="shared" si="1"/>
        <v>2.681</v>
      </c>
      <c r="O44" s="509">
        <v>0</v>
      </c>
      <c r="P44" s="507">
        <v>2.681</v>
      </c>
      <c r="Q44" s="508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8"/>
      <c r="AD44" s="498"/>
      <c r="AE44" s="510"/>
      <c r="AF44" s="510"/>
      <c r="AG44" s="511"/>
      <c r="AH44" s="2"/>
      <c r="AL44" s="2"/>
      <c r="AM44" s="2"/>
      <c r="AO44" s="2"/>
      <c r="AP44" s="2"/>
      <c r="AR44" s="2"/>
      <c r="AS44" s="2"/>
      <c r="AT44" s="2"/>
    </row>
    <row r="45" spans="1:46" ht="13.5" thickBot="1">
      <c r="A45" s="490" t="s">
        <v>51</v>
      </c>
      <c r="B45" s="491" t="s">
        <v>237</v>
      </c>
      <c r="C45" s="497" t="s">
        <v>24</v>
      </c>
      <c r="D45" s="493">
        <f t="shared" si="0"/>
        <v>3.3</v>
      </c>
      <c r="E45" s="545"/>
      <c r="F45" s="546"/>
      <c r="G45" s="546"/>
      <c r="H45" s="546"/>
      <c r="I45" s="508"/>
      <c r="J45" s="508"/>
      <c r="K45" s="508"/>
      <c r="L45" s="508"/>
      <c r="M45" s="508"/>
      <c r="N45" s="493">
        <f t="shared" si="1"/>
        <v>3.3</v>
      </c>
      <c r="O45" s="512">
        <v>0</v>
      </c>
      <c r="P45" s="546">
        <f>P48</f>
        <v>3.3</v>
      </c>
      <c r="Q45" s="508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8"/>
      <c r="AD45" s="498"/>
      <c r="AE45" s="510"/>
      <c r="AF45" s="510"/>
      <c r="AG45" s="511"/>
      <c r="AH45" s="2"/>
      <c r="AL45" s="2"/>
      <c r="AM45" s="2"/>
      <c r="AO45" s="2"/>
      <c r="AP45" s="2"/>
      <c r="AR45" s="2"/>
      <c r="AS45" s="2"/>
      <c r="AT45" s="2"/>
    </row>
    <row r="46" spans="1:46" ht="13.5" thickBot="1">
      <c r="A46" s="500"/>
      <c r="B46" s="491" t="s">
        <v>238</v>
      </c>
      <c r="C46" s="497" t="s">
        <v>53</v>
      </c>
      <c r="D46" s="496">
        <f t="shared" si="0"/>
        <v>3</v>
      </c>
      <c r="E46" s="550"/>
      <c r="F46" s="512"/>
      <c r="G46" s="512"/>
      <c r="H46" s="512"/>
      <c r="I46" s="508"/>
      <c r="J46" s="508"/>
      <c r="K46" s="508"/>
      <c r="L46" s="508"/>
      <c r="M46" s="508"/>
      <c r="N46" s="496">
        <f t="shared" si="1"/>
        <v>3</v>
      </c>
      <c r="O46" s="512">
        <v>0</v>
      </c>
      <c r="P46" s="512">
        <f>P49</f>
        <v>3</v>
      </c>
      <c r="Q46" s="508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2"/>
      <c r="AD46" s="552"/>
      <c r="AE46" s="510"/>
      <c r="AF46" s="510"/>
      <c r="AG46" s="511"/>
      <c r="AH46" s="2"/>
      <c r="AL46" s="2"/>
      <c r="AM46" s="2"/>
      <c r="AO46" s="2"/>
      <c r="AP46" s="2"/>
      <c r="AR46" s="2"/>
      <c r="AS46" s="2"/>
      <c r="AT46" s="2"/>
    </row>
    <row r="47" spans="1:46" ht="13.5" thickBot="1">
      <c r="A47" s="500"/>
      <c r="B47" s="553"/>
      <c r="C47" s="497" t="s">
        <v>21</v>
      </c>
      <c r="D47" s="493">
        <f t="shared" si="0"/>
        <v>578.23699999999997</v>
      </c>
      <c r="E47" s="545"/>
      <c r="F47" s="546"/>
      <c r="G47" s="546"/>
      <c r="H47" s="546"/>
      <c r="I47" s="508"/>
      <c r="J47" s="508"/>
      <c r="K47" s="508"/>
      <c r="L47" s="508"/>
      <c r="M47" s="508"/>
      <c r="N47" s="493">
        <f t="shared" si="1"/>
        <v>578.23699999999997</v>
      </c>
      <c r="O47" s="512">
        <v>0</v>
      </c>
      <c r="P47" s="546">
        <f>P50</f>
        <v>578.23699999999997</v>
      </c>
      <c r="Q47" s="508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2"/>
      <c r="AD47" s="552"/>
      <c r="AE47" s="510"/>
      <c r="AF47" s="510"/>
      <c r="AG47" s="511"/>
      <c r="AH47" s="2"/>
      <c r="AL47" s="2"/>
      <c r="AM47" s="2"/>
      <c r="AO47" s="2"/>
      <c r="AP47" s="2"/>
      <c r="AR47" s="2"/>
      <c r="AS47" s="2"/>
      <c r="AT47" s="2"/>
    </row>
    <row r="48" spans="1:46" ht="13.5" thickBot="1">
      <c r="A48" s="500" t="s">
        <v>239</v>
      </c>
      <c r="B48" s="554" t="s">
        <v>240</v>
      </c>
      <c r="C48" s="497" t="s">
        <v>24</v>
      </c>
      <c r="D48" s="493">
        <f t="shared" si="0"/>
        <v>3.3</v>
      </c>
      <c r="E48" s="550"/>
      <c r="F48" s="508"/>
      <c r="G48" s="508"/>
      <c r="H48" s="508"/>
      <c r="I48" s="508"/>
      <c r="J48" s="508"/>
      <c r="K48" s="508"/>
      <c r="L48" s="508"/>
      <c r="M48" s="508"/>
      <c r="N48" s="493">
        <f t="shared" si="1"/>
        <v>3.3</v>
      </c>
      <c r="O48" s="512">
        <v>0</v>
      </c>
      <c r="P48" s="546">
        <v>3.3</v>
      </c>
      <c r="Q48" s="508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2"/>
      <c r="AD48" s="552"/>
      <c r="AE48" s="510"/>
      <c r="AF48" s="510"/>
      <c r="AG48" s="511"/>
      <c r="AH48" s="2"/>
      <c r="AL48" s="2"/>
      <c r="AM48" s="2"/>
      <c r="AO48" s="2"/>
      <c r="AP48" s="2"/>
      <c r="AR48" s="2"/>
      <c r="AS48" s="2"/>
      <c r="AT48" s="2"/>
    </row>
    <row r="49" spans="1:46" ht="13.5" thickBot="1">
      <c r="A49" s="555"/>
      <c r="B49" s="556"/>
      <c r="C49" s="557" t="s">
        <v>53</v>
      </c>
      <c r="D49" s="496">
        <f t="shared" si="0"/>
        <v>3</v>
      </c>
      <c r="E49" s="558"/>
      <c r="F49" s="559"/>
      <c r="G49" s="559"/>
      <c r="H49" s="559"/>
      <c r="I49" s="559"/>
      <c r="J49" s="559"/>
      <c r="K49" s="559"/>
      <c r="L49" s="559"/>
      <c r="M49" s="559"/>
      <c r="N49" s="496">
        <f t="shared" si="1"/>
        <v>3</v>
      </c>
      <c r="O49" s="560">
        <v>0</v>
      </c>
      <c r="P49" s="559">
        <v>3</v>
      </c>
      <c r="Q49" s="559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2"/>
      <c r="AD49" s="562"/>
      <c r="AE49" s="563"/>
      <c r="AF49" s="563"/>
      <c r="AG49" s="564"/>
      <c r="AH49" s="2"/>
      <c r="AL49" s="2"/>
      <c r="AM49" s="2"/>
      <c r="AO49" s="2"/>
      <c r="AP49" s="2"/>
      <c r="AR49" s="2"/>
      <c r="AS49" s="2"/>
      <c r="AT49" s="2"/>
    </row>
    <row r="50" spans="1:46" ht="14.25" thickTop="1" thickBot="1">
      <c r="A50" s="565"/>
      <c r="B50" s="566"/>
      <c r="C50" s="530" t="s">
        <v>21</v>
      </c>
      <c r="D50" s="493">
        <f t="shared" si="0"/>
        <v>578.23699999999997</v>
      </c>
      <c r="E50" s="567"/>
      <c r="F50" s="568"/>
      <c r="G50" s="568"/>
      <c r="H50" s="568"/>
      <c r="I50" s="528"/>
      <c r="J50" s="528"/>
      <c r="K50" s="528"/>
      <c r="L50" s="528"/>
      <c r="M50" s="528"/>
      <c r="N50" s="493">
        <f t="shared" si="1"/>
        <v>578.23699999999997</v>
      </c>
      <c r="O50" s="569">
        <v>0</v>
      </c>
      <c r="P50" s="568">
        <v>578.23699999999997</v>
      </c>
      <c r="Q50" s="528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1"/>
      <c r="AD50" s="571"/>
      <c r="AE50" s="532"/>
      <c r="AF50" s="532"/>
      <c r="AG50" s="533"/>
      <c r="AH50" s="2"/>
      <c r="AL50" s="2"/>
      <c r="AM50" s="2"/>
      <c r="AO50" s="2"/>
      <c r="AP50" s="2"/>
      <c r="AR50" s="2"/>
      <c r="AS50" s="2"/>
      <c r="AT50" s="2"/>
    </row>
    <row r="51" spans="1:46" ht="13.5" thickBot="1">
      <c r="A51" s="578" t="s">
        <v>65</v>
      </c>
      <c r="B51" s="491" t="s">
        <v>249</v>
      </c>
      <c r="C51" s="492" t="s">
        <v>43</v>
      </c>
      <c r="D51" s="496">
        <f t="shared" si="0"/>
        <v>0</v>
      </c>
      <c r="E51" s="577"/>
      <c r="F51" s="579"/>
      <c r="G51" s="579"/>
      <c r="H51" s="579"/>
      <c r="I51" s="579"/>
      <c r="J51" s="579"/>
      <c r="K51" s="579"/>
      <c r="L51" s="579"/>
      <c r="M51" s="574"/>
      <c r="N51" s="496">
        <f t="shared" si="1"/>
        <v>0</v>
      </c>
      <c r="O51" s="579">
        <v>0</v>
      </c>
      <c r="P51" s="579">
        <f>P53</f>
        <v>0</v>
      </c>
      <c r="Q51" s="508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2"/>
      <c r="AD51" s="552"/>
      <c r="AE51" s="510"/>
      <c r="AF51" s="510"/>
      <c r="AG51" s="511"/>
      <c r="AH51" s="2"/>
      <c r="AL51" s="2"/>
      <c r="AM51" s="2"/>
      <c r="AO51" s="2"/>
      <c r="AP51" s="2"/>
      <c r="AR51" s="2"/>
      <c r="AS51" s="2"/>
      <c r="AT51" s="2"/>
    </row>
    <row r="52" spans="1:46" ht="13.5" thickBot="1">
      <c r="A52" s="534"/>
      <c r="B52" s="504" t="s">
        <v>250</v>
      </c>
      <c r="C52" s="492" t="s">
        <v>21</v>
      </c>
      <c r="D52" s="493">
        <f t="shared" si="0"/>
        <v>0</v>
      </c>
      <c r="E52" s="572"/>
      <c r="F52" s="580"/>
      <c r="G52" s="580"/>
      <c r="H52" s="580"/>
      <c r="I52" s="580"/>
      <c r="J52" s="580"/>
      <c r="K52" s="580"/>
      <c r="L52" s="580"/>
      <c r="M52" s="574"/>
      <c r="N52" s="496">
        <f t="shared" si="1"/>
        <v>0</v>
      </c>
      <c r="O52" s="579">
        <v>0</v>
      </c>
      <c r="P52" s="580">
        <f>P54</f>
        <v>0</v>
      </c>
      <c r="Q52" s="508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2"/>
      <c r="AD52" s="552"/>
      <c r="AE52" s="510"/>
      <c r="AF52" s="510"/>
      <c r="AG52" s="511"/>
      <c r="AH52" s="2"/>
      <c r="AL52" s="2"/>
      <c r="AM52" s="2"/>
      <c r="AO52" s="2"/>
      <c r="AP52" s="2"/>
      <c r="AR52" s="2"/>
      <c r="AS52" s="2"/>
      <c r="AT52" s="2"/>
    </row>
    <row r="53" spans="1:46" ht="13.5" thickBot="1">
      <c r="A53" s="534" t="s">
        <v>251</v>
      </c>
      <c r="B53" s="576"/>
      <c r="C53" s="492" t="s">
        <v>43</v>
      </c>
      <c r="D53" s="496">
        <f t="shared" si="0"/>
        <v>0</v>
      </c>
      <c r="E53" s="577"/>
      <c r="F53" s="581"/>
      <c r="G53" s="581"/>
      <c r="H53" s="581"/>
      <c r="I53" s="581"/>
      <c r="J53" s="581"/>
      <c r="K53" s="581"/>
      <c r="L53" s="581"/>
      <c r="M53" s="574"/>
      <c r="N53" s="496">
        <f t="shared" si="1"/>
        <v>0</v>
      </c>
      <c r="O53" s="581">
        <v>0</v>
      </c>
      <c r="P53" s="581">
        <v>0</v>
      </c>
      <c r="Q53" s="508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2"/>
      <c r="AD53" s="552"/>
      <c r="AE53" s="510"/>
      <c r="AF53" s="510"/>
      <c r="AG53" s="511"/>
      <c r="AH53" s="2"/>
      <c r="AL53" s="2"/>
      <c r="AM53" s="2"/>
      <c r="AO53" s="2"/>
      <c r="AP53" s="2"/>
      <c r="AR53" s="2"/>
      <c r="AS53" s="2"/>
      <c r="AT53" s="2"/>
    </row>
    <row r="54" spans="1:46" ht="13.5" thickBot="1">
      <c r="A54" s="534"/>
      <c r="B54" s="576"/>
      <c r="C54" s="492" t="s">
        <v>21</v>
      </c>
      <c r="D54" s="493">
        <f t="shared" si="0"/>
        <v>0</v>
      </c>
      <c r="E54" s="572"/>
      <c r="F54" s="582"/>
      <c r="G54" s="582"/>
      <c r="H54" s="582"/>
      <c r="I54" s="582"/>
      <c r="J54" s="582"/>
      <c r="K54" s="582"/>
      <c r="L54" s="582"/>
      <c r="M54" s="574"/>
      <c r="N54" s="496">
        <f t="shared" si="1"/>
        <v>0</v>
      </c>
      <c r="O54" s="581">
        <v>0</v>
      </c>
      <c r="P54" s="582">
        <v>0</v>
      </c>
      <c r="Q54" s="508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2"/>
      <c r="AD54" s="552"/>
      <c r="AE54" s="510"/>
      <c r="AF54" s="510"/>
      <c r="AG54" s="511"/>
      <c r="AH54" s="2"/>
      <c r="AL54" s="2"/>
      <c r="AM54" s="2"/>
      <c r="AO54" s="2"/>
      <c r="AP54" s="2"/>
      <c r="AR54" s="2"/>
      <c r="AS54" s="2"/>
      <c r="AT54" s="2"/>
    </row>
    <row r="55" spans="1:46" s="595" customFormat="1" ht="13.5" thickBot="1">
      <c r="A55" s="583"/>
      <c r="B55" s="584" t="s">
        <v>99</v>
      </c>
      <c r="C55" s="585" t="s">
        <v>21</v>
      </c>
      <c r="D55" s="586">
        <f t="shared" si="0"/>
        <v>580.91800000000001</v>
      </c>
      <c r="E55" s="587"/>
      <c r="F55" s="587"/>
      <c r="G55" s="587"/>
      <c r="H55" s="587"/>
      <c r="I55" s="587"/>
      <c r="J55" s="587"/>
      <c r="K55" s="587"/>
      <c r="L55" s="587"/>
      <c r="M55" s="585"/>
      <c r="N55" s="695">
        <f>N52+N47+N42+N38+N20+N11</f>
        <v>580.91800000000001</v>
      </c>
      <c r="O55" s="588">
        <f>O52+O47+O42+O38+O20+O11</f>
        <v>0</v>
      </c>
      <c r="P55" s="695">
        <f>P52+P47+P42+P38+P20+P11</f>
        <v>580.91800000000001</v>
      </c>
      <c r="Q55" s="589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1"/>
      <c r="AD55" s="591"/>
      <c r="AE55" s="487"/>
      <c r="AF55" s="487"/>
      <c r="AG55" s="592"/>
      <c r="AH55" s="593"/>
      <c r="AI55" s="19"/>
      <c r="AJ55" s="19"/>
      <c r="AK55" s="19"/>
      <c r="AL55" s="593"/>
      <c r="AM55" s="593"/>
      <c r="AN55" s="19"/>
      <c r="AO55" s="593"/>
      <c r="AP55" s="593"/>
      <c r="AQ55" s="19"/>
      <c r="AR55" s="594"/>
      <c r="AS55" s="594"/>
      <c r="AT55" s="594"/>
    </row>
    <row r="56" spans="1:46">
      <c r="A56" s="4"/>
      <c r="C56" s="2"/>
      <c r="J56" s="7"/>
      <c r="K56" s="7"/>
      <c r="L56" s="7"/>
      <c r="O56" s="7"/>
      <c r="AD56" s="2"/>
      <c r="AH56" s="593"/>
      <c r="AI56" s="19"/>
      <c r="AJ56" s="19"/>
      <c r="AK56" s="19"/>
      <c r="AL56" s="593"/>
      <c r="AM56" s="593"/>
      <c r="AN56" s="19"/>
      <c r="AO56" s="593"/>
      <c r="AP56" s="593"/>
      <c r="AQ56" s="19"/>
      <c r="AR56" s="594"/>
      <c r="AS56" s="594"/>
      <c r="AT56" s="594"/>
    </row>
    <row r="57" spans="1:46">
      <c r="A57" s="4"/>
      <c r="C57" s="2"/>
      <c r="D57" s="2"/>
      <c r="J57" s="7"/>
      <c r="K57" s="7"/>
      <c r="L57" s="7"/>
      <c r="O57" s="7"/>
      <c r="AD57" s="2"/>
    </row>
    <row r="58" spans="1:46" ht="15.75">
      <c r="A58" s="4"/>
      <c r="B58" s="323"/>
      <c r="C58" s="2"/>
      <c r="J58" s="7"/>
      <c r="K58" s="7"/>
      <c r="L58" s="7"/>
      <c r="O58" s="7"/>
      <c r="AD58" s="2"/>
    </row>
    <row r="59" spans="1:46">
      <c r="A59" s="4"/>
      <c r="C59" s="2"/>
      <c r="D59" s="2"/>
      <c r="J59" s="7"/>
      <c r="K59" s="7"/>
      <c r="L59" s="7"/>
      <c r="O59" s="7"/>
      <c r="AD59" s="2"/>
    </row>
    <row r="60" spans="1:46">
      <c r="A60" s="4"/>
      <c r="C60" s="2"/>
      <c r="D60" s="2"/>
      <c r="J60" s="7"/>
      <c r="K60" s="7"/>
      <c r="L60" s="7"/>
      <c r="O60" s="7"/>
      <c r="AD60" s="2"/>
    </row>
    <row r="61" spans="1:46">
      <c r="A61" s="4"/>
      <c r="C61" s="2"/>
      <c r="J61" s="7"/>
      <c r="K61" s="7"/>
      <c r="L61" s="7"/>
      <c r="O61" s="7"/>
      <c r="AD61" s="2"/>
    </row>
  </sheetData>
  <mergeCells count="14">
    <mergeCell ref="J7:M7"/>
    <mergeCell ref="N7:P7"/>
    <mergeCell ref="Q7:S7"/>
    <mergeCell ref="T7:V7"/>
    <mergeCell ref="A4:AI4"/>
    <mergeCell ref="A6:A8"/>
    <mergeCell ref="B6:B8"/>
    <mergeCell ref="C6:C8"/>
    <mergeCell ref="D6:D8"/>
    <mergeCell ref="E6:V6"/>
    <mergeCell ref="W6:AA7"/>
    <mergeCell ref="AB6:AD7"/>
    <mergeCell ref="AE6:AG7"/>
    <mergeCell ref="E7:I7"/>
  </mergeCells>
  <pageMargins left="0" right="0" top="0.39370078740157483" bottom="0.39370078740157483" header="0" footer="0"/>
  <pageSetup paperSize="9" scale="49" fitToHeight="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для ГКУЖА Приложение 1</vt:lpstr>
      <vt:lpstr>Форма для ГКУЖА Приложение 2</vt:lpstr>
      <vt:lpstr>Форма для Председателя ТСЖ</vt:lpstr>
      <vt:lpstr>январь 1</vt:lpstr>
      <vt:lpstr>январь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2015-02-26T14:48:50Z</dcterms:modified>
</cp:coreProperties>
</file>