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1925" windowHeight="9360" tabRatio="789" activeTab="0"/>
  </bookViews>
  <sheets>
    <sheet name="ТР 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<sst xmlns="http://schemas.openxmlformats.org/spreadsheetml/2006/main" count="104" uniqueCount="42">
  <si>
    <t>№ пп</t>
  </si>
  <si>
    <t>Название работ</t>
  </si>
  <si>
    <t>Адрес</t>
  </si>
  <si>
    <t>Итого за месяц: Январь 2016</t>
  </si>
  <si>
    <t>Итого за месяц: Февраль 2016</t>
  </si>
  <si>
    <t>Итого за месяц: Март 2016</t>
  </si>
  <si>
    <t>Итого за месяц: Апрель 2016</t>
  </si>
  <si>
    <t>Итого за месяц: Май 2016</t>
  </si>
  <si>
    <t>Итого за месяц: Июнь 2016</t>
  </si>
  <si>
    <t>Итого за 1 Квартал 2016</t>
  </si>
  <si>
    <t>Итого за полугодие 2016</t>
  </si>
  <si>
    <t>Итого за 2 Квартал 2016</t>
  </si>
  <si>
    <t>Санитарно-технические работы</t>
  </si>
  <si>
    <t>Д 7/1, Д 7/2</t>
  </si>
  <si>
    <t>Электротехнические работы</t>
  </si>
  <si>
    <t>Общестроительные работы</t>
  </si>
  <si>
    <t>Общестроительные</t>
  </si>
  <si>
    <t xml:space="preserve"> -ул.Доблести, д.7, корп.1</t>
  </si>
  <si>
    <t xml:space="preserve"> -ул.Доблести, д.7, корп.2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</si>
  <si>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</si>
  <si>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</si>
  <si>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</si>
  <si>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</si>
  <si>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</si>
  <si>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</si>
  <si>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</si>
  <si>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</si>
  <si>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</si>
  <si>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ул.Доблести, д.7, корп.1, корп.2</t>
  </si>
  <si>
    <t xml:space="preserve"> - ул.Доблести, д.7, корп.1</t>
  </si>
  <si>
    <t xml:space="preserve"> - ул.Доблести, д.7, корп.2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</si>
  <si>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</si>
  <si>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</si>
  <si>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</si>
  <si>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</si>
  <si>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</si>
  <si>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</si>
  <si>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</si>
  <si>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</si>
  <si>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</si>
  <si>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Выполнено ООО "ЖСС"</t>
  </si>
  <si>
    <t>Выполнение текущего ремонта по домам ул. Доблести в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</si>
</sst>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6" borderId="11" xfId="0" applyFont="1" applyFill="1" applyBorder="1" applyAlignment="1">
      <alignment/>
    </xf>
    <xf numFmtId="0" fontId="42" fillId="6" borderId="11" xfId="0" applyFont="1" applyFill="1" applyBorder="1" applyAlignment="1">
      <alignment/>
    </xf>
    <xf numFmtId="4" fontId="42" fillId="6" borderId="12" xfId="0" applyNumberFormat="1" applyFont="1" applyFill="1" applyBorder="1" applyAlignment="1">
      <alignment/>
    </xf>
    <xf numFmtId="0" fontId="42" fillId="11" borderId="13" xfId="0" applyFont="1" applyFill="1" applyBorder="1" applyAlignment="1">
      <alignment/>
    </xf>
    <xf numFmtId="0" fontId="42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3" fillId="6" borderId="12" xfId="0" applyNumberFormat="1" applyFont="1" applyFill="1" applyBorder="1" applyAlignment="1">
      <alignment horizontal="right"/>
    </xf>
    <xf numFmtId="4" fontId="42" fillId="11" borderId="12" xfId="0" applyNumberFormat="1" applyFont="1" applyFill="1" applyBorder="1" applyAlignment="1">
      <alignment horizontal="right"/>
    </xf>
    <xf numFmtId="4" fontId="42" fillId="6" borderId="12" xfId="0" applyNumberFormat="1" applyFont="1" applyFill="1" applyBorder="1" applyAlignment="1">
      <alignment horizontal="right"/>
    </xf>
    <xf numFmtId="0" fontId="44" fillId="0" borderId="10" xfId="0" applyFont="1" applyBorder="1" applyAlignment="1">
      <alignment/>
    </xf>
    <xf numFmtId="0" fontId="6" fillId="0" borderId="10" xfId="52" applyFont="1" applyBorder="1" applyAlignment="1">
      <alignment vertical="top" wrapText="1"/>
      <protection/>
    </xf>
    <xf numFmtId="4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2" fillId="3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49" fontId="42" fillId="0" borderId="0" xfId="0" applyNumberFormat="1" applyFont="1" applyAlignment="1">
      <alignment horizontal="center"/>
    </xf>
    <xf numFmtId="49" fontId="43" fillId="6" borderId="14" xfId="0" applyNumberFormat="1" applyFont="1" applyFill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49" fontId="42" fillId="11" borderId="16" xfId="0" applyNumberFormat="1" applyFont="1" applyFill="1" applyBorder="1" applyAlignment="1">
      <alignment horizontal="center"/>
    </xf>
    <xf numFmtId="49" fontId="42" fillId="6" borderId="14" xfId="0" applyNumberFormat="1" applyFont="1" applyFill="1" applyBorder="1" applyAlignment="1">
      <alignment horizontal="center"/>
    </xf>
    <xf numFmtId="4" fontId="44" fillId="33" borderId="10" xfId="0" applyNumberFormat="1" applyFont="1" applyFill="1" applyBorder="1" applyAlignment="1">
      <alignment horizontal="right"/>
    </xf>
    <xf numFmtId="4" fontId="46" fillId="3" borderId="10" xfId="0" applyNumberFormat="1" applyFont="1" applyFill="1" applyBorder="1" applyAlignment="1">
      <alignment horizontal="right"/>
    </xf>
    <xf numFmtId="0" fontId="42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3" fillId="6" borderId="12" xfId="0" applyFont="1" applyFill="1" applyBorder="1" applyAlignment="1">
      <alignment horizontal="right" vertical="center" wrapText="1"/>
    </xf>
    <xf numFmtId="0" fontId="42" fillId="11" borderId="12" xfId="0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2" fillId="6" borderId="12" xfId="0" applyFont="1" applyFill="1" applyBorder="1" applyAlignment="1">
      <alignment horizontal="right" vertical="center" wrapText="1"/>
    </xf>
    <xf numFmtId="49" fontId="42" fillId="16" borderId="16" xfId="0" applyNumberFormat="1" applyFont="1" applyFill="1" applyBorder="1" applyAlignment="1">
      <alignment horizontal="center"/>
    </xf>
    <xf numFmtId="0" fontId="42" fillId="16" borderId="13" xfId="0" applyFont="1" applyFill="1" applyBorder="1" applyAlignment="1">
      <alignment/>
    </xf>
    <xf numFmtId="0" fontId="42" fillId="16" borderId="12" xfId="0" applyFont="1" applyFill="1" applyBorder="1" applyAlignment="1">
      <alignment horizontal="right" vertical="center" wrapText="1"/>
    </xf>
    <xf numFmtId="4" fontId="42" fillId="16" borderId="12" xfId="0" applyNumberFormat="1" applyFont="1" applyFill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9" fontId="47" fillId="0" borderId="0" xfId="0" applyNumberFormat="1" applyFont="1" applyAlignment="1">
      <alignment horizontal="left"/>
    </xf>
    <xf numFmtId="4" fontId="43" fillId="16" borderId="12" xfId="0" applyNumberFormat="1" applyFont="1" applyFill="1" applyBorder="1" applyAlignment="1">
      <alignment horizontal="right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wrapText="1"/>
    </xf>
    <xf numFmtId="4" fontId="43" fillId="0" borderId="18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D67" sqref="D67"/>
    </sheetView>
  </sheetViews>
  <sheetFormatPr defaultColWidth="9.140625" defaultRowHeight="15"/>
  <cols>
    <col min="1" max="1" width="4.8515625" style="22" customWidth="1"/>
    <col min="2" max="2" width="23.00390625" style="1" customWidth="1"/>
    <col min="3" max="3" width="27.421875" style="29" customWidth="1"/>
    <col min="4" max="4" width="26.57421875" style="10" customWidth="1"/>
    <col min="5" max="16384" width="9.140625" style="1" customWidth="1"/>
  </cols>
  <sheetData>
    <row r="1" ht="18.75">
      <c r="A1" s="41" t="s">
        <v>41</v>
      </c>
    </row>
    <row r="2" spans="1:4" s="40" customFormat="1" ht="12" customHeight="1">
      <c r="A2" s="43" t="s">
        <v>0</v>
      </c>
      <c r="B2" s="44" t="s">
        <v>1</v>
      </c>
      <c r="C2" s="45" t="s">
        <v>2</v>
      </c>
      <c r="D2" s="46" t="s">
        <v>40</v>
      </c>
    </row>
    <row r="3" spans="1:4" s="4" customFormat="1" ht="12">
      <c r="A3" s="43"/>
      <c r="B3" s="44"/>
      <c r="C3" s="45"/>
      <c r="D3" s="47"/>
    </row>
    <row r="4" spans="1:4" ht="12">
      <c r="A4" s="39" t="s">
        <v>19</v>
      </c>
      <c r="B4" s="2" t="s">
        <v>12</v>
      </c>
      <c r="C4" s="9" t="s">
        <v>13</v>
      </c>
      <c r="D4" s="18">
        <f>D6+D5</f>
        <v>87646.41</v>
      </c>
    </row>
    <row r="5" spans="1:4" ht="12">
      <c r="A5" s="39"/>
      <c r="B5" s="2"/>
      <c r="C5" s="30" t="s">
        <v>17</v>
      </c>
      <c r="D5" s="20">
        <f>2182.79+856.7+8519.69+3316</f>
        <v>14875.18</v>
      </c>
    </row>
    <row r="6" spans="1:4" ht="12">
      <c r="A6" s="39"/>
      <c r="B6" s="2"/>
      <c r="C6" s="30" t="s">
        <v>18</v>
      </c>
      <c r="D6" s="20">
        <f>1713.4+7141.36+22719.19+41197.28</f>
        <v>72771.23</v>
      </c>
    </row>
    <row r="7" spans="1:4" ht="12">
      <c r="A7" s="39" t="s">
        <v>20</v>
      </c>
      <c r="B7" s="15" t="s">
        <v>14</v>
      </c>
      <c r="C7" s="9" t="s">
        <v>13</v>
      </c>
      <c r="D7" s="28">
        <f>D8+D9</f>
        <v>11800.349999999999</v>
      </c>
    </row>
    <row r="8" spans="1:4" ht="12">
      <c r="A8" s="39"/>
      <c r="B8" s="17"/>
      <c r="C8" s="30" t="s">
        <v>17</v>
      </c>
      <c r="D8" s="27">
        <f>2228.39+2526.24</f>
        <v>4754.629999999999</v>
      </c>
    </row>
    <row r="9" spans="1:4" ht="12">
      <c r="A9" s="39"/>
      <c r="B9" s="15"/>
      <c r="C9" s="30" t="s">
        <v>18</v>
      </c>
      <c r="D9" s="27">
        <f>1993.24+5052.48</f>
        <v>7045.719999999999</v>
      </c>
    </row>
    <row r="10" spans="1:4" ht="12">
      <c r="A10" s="39" t="s">
        <v>21</v>
      </c>
      <c r="B10" s="15" t="s">
        <v>15</v>
      </c>
      <c r="C10" s="9" t="s">
        <v>13</v>
      </c>
      <c r="D10" s="28">
        <f>D11+D12</f>
        <v>44928.009999999995</v>
      </c>
    </row>
    <row r="11" spans="1:4" ht="12">
      <c r="A11" s="39"/>
      <c r="B11" s="17"/>
      <c r="C11" s="30" t="s">
        <v>17</v>
      </c>
      <c r="D11" s="27">
        <f>1299.5+2095.3+10978.46</f>
        <v>14373.259999999998</v>
      </c>
    </row>
    <row r="12" spans="1:4" ht="12">
      <c r="A12" s="39"/>
      <c r="B12" s="14"/>
      <c r="C12" s="30" t="s">
        <v>18</v>
      </c>
      <c r="D12" s="27">
        <f>2598.99+1047.65+4472.31+2608.38+19827.42</f>
        <v>30554.75</v>
      </c>
    </row>
    <row r="13" spans="1:4" ht="12">
      <c r="A13" s="39"/>
      <c r="B13" s="2"/>
      <c r="C13" s="9"/>
      <c r="D13" s="3"/>
    </row>
    <row r="14" spans="1:4" s="4" customFormat="1" ht="12">
      <c r="A14" s="23"/>
      <c r="B14" s="5"/>
      <c r="C14" s="31" t="s">
        <v>3</v>
      </c>
      <c r="D14" s="11">
        <f>D10+D7+D4</f>
        <v>144374.77</v>
      </c>
    </row>
    <row r="15" spans="1:4" ht="12">
      <c r="A15" s="39" t="s">
        <v>22</v>
      </c>
      <c r="B15" s="2" t="s">
        <v>12</v>
      </c>
      <c r="C15" s="9" t="s">
        <v>13</v>
      </c>
      <c r="D15" s="18">
        <f>SUM(D16:D17)</f>
        <v>75133.8</v>
      </c>
    </row>
    <row r="16" spans="1:4" ht="12">
      <c r="A16" s="39"/>
      <c r="B16" s="2"/>
      <c r="C16" s="30" t="s">
        <v>17</v>
      </c>
      <c r="D16" s="16">
        <v>47557.62</v>
      </c>
    </row>
    <row r="17" spans="1:4" ht="12">
      <c r="A17" s="39"/>
      <c r="B17" s="2"/>
      <c r="C17" s="30" t="s">
        <v>18</v>
      </c>
      <c r="D17" s="16">
        <v>27576.18</v>
      </c>
    </row>
    <row r="18" spans="1:4" ht="12">
      <c r="A18" s="39" t="s">
        <v>23</v>
      </c>
      <c r="B18" s="15" t="s">
        <v>14</v>
      </c>
      <c r="C18" s="9" t="s">
        <v>13</v>
      </c>
      <c r="D18" s="28">
        <f>D19+D20</f>
        <v>9009.25</v>
      </c>
    </row>
    <row r="19" spans="1:4" ht="12">
      <c r="A19" s="39"/>
      <c r="B19" s="17"/>
      <c r="C19" s="30" t="s">
        <v>17</v>
      </c>
      <c r="D19" s="27">
        <v>3805.96</v>
      </c>
    </row>
    <row r="20" spans="1:4" ht="12">
      <c r="A20" s="39"/>
      <c r="B20" s="15"/>
      <c r="C20" s="30" t="s">
        <v>18</v>
      </c>
      <c r="D20" s="27">
        <v>5203.29</v>
      </c>
    </row>
    <row r="21" spans="1:4" ht="12">
      <c r="A21" s="39" t="s">
        <v>24</v>
      </c>
      <c r="B21" s="15" t="s">
        <v>15</v>
      </c>
      <c r="C21" s="9" t="s">
        <v>13</v>
      </c>
      <c r="D21" s="28">
        <f>D22+D23</f>
        <v>13293.22</v>
      </c>
    </row>
    <row r="22" spans="1:4" ht="12">
      <c r="A22" s="39"/>
      <c r="B22" s="17"/>
      <c r="C22" s="30" t="s">
        <v>17</v>
      </c>
      <c r="D22" s="27">
        <v>4943.83</v>
      </c>
    </row>
    <row r="23" spans="1:4" ht="12">
      <c r="A23" s="39"/>
      <c r="B23" s="14"/>
      <c r="C23" s="30" t="s">
        <v>18</v>
      </c>
      <c r="D23" s="27">
        <v>8349.39</v>
      </c>
    </row>
    <row r="24" spans="1:4" s="4" customFormat="1" ht="12">
      <c r="A24" s="23"/>
      <c r="B24" s="5"/>
      <c r="C24" s="31" t="s">
        <v>4</v>
      </c>
      <c r="D24" s="11">
        <f>D15+D18+D21</f>
        <v>97436.27</v>
      </c>
    </row>
    <row r="25" spans="1:4" ht="12">
      <c r="A25" s="39" t="s">
        <v>25</v>
      </c>
      <c r="B25" s="2" t="s">
        <v>12</v>
      </c>
      <c r="C25" s="9" t="s">
        <v>13</v>
      </c>
      <c r="D25" s="18">
        <f>D26+D27</f>
        <v>88232.14</v>
      </c>
    </row>
    <row r="26" spans="1:4" ht="12">
      <c r="A26" s="39"/>
      <c r="B26" s="2"/>
      <c r="C26" s="30" t="s">
        <v>17</v>
      </c>
      <c r="D26" s="16">
        <v>11362.85</v>
      </c>
    </row>
    <row r="27" spans="1:4" ht="12">
      <c r="A27" s="39"/>
      <c r="B27" s="2"/>
      <c r="C27" s="30" t="s">
        <v>18</v>
      </c>
      <c r="D27" s="16">
        <v>76869.29</v>
      </c>
    </row>
    <row r="28" spans="1:4" ht="12">
      <c r="A28" s="39" t="s">
        <v>26</v>
      </c>
      <c r="B28" s="15" t="s">
        <v>14</v>
      </c>
      <c r="C28" s="9" t="s">
        <v>13</v>
      </c>
      <c r="D28" s="28">
        <f>D29+D30</f>
        <v>11603.119999999999</v>
      </c>
    </row>
    <row r="29" spans="1:4" ht="12">
      <c r="A29" s="39"/>
      <c r="B29" s="17"/>
      <c r="C29" s="30" t="s">
        <v>17</v>
      </c>
      <c r="D29" s="27">
        <v>6550.64</v>
      </c>
    </row>
    <row r="30" spans="1:4" ht="12">
      <c r="A30" s="39"/>
      <c r="B30" s="15"/>
      <c r="C30" s="30" t="s">
        <v>18</v>
      </c>
      <c r="D30" s="27">
        <v>5052.48</v>
      </c>
    </row>
    <row r="31" spans="1:4" ht="12">
      <c r="A31" s="39" t="s">
        <v>27</v>
      </c>
      <c r="B31" s="15" t="s">
        <v>15</v>
      </c>
      <c r="C31" s="9" t="s">
        <v>13</v>
      </c>
      <c r="D31" s="28">
        <f>D32+D33</f>
        <v>23008.760000000002</v>
      </c>
    </row>
    <row r="32" spans="1:4" ht="12">
      <c r="A32" s="39"/>
      <c r="B32" s="17"/>
      <c r="C32" s="30" t="s">
        <v>17</v>
      </c>
      <c r="D32" s="27">
        <v>8912.7</v>
      </c>
    </row>
    <row r="33" spans="1:4" ht="12">
      <c r="A33" s="39"/>
      <c r="B33" s="14"/>
      <c r="C33" s="30" t="s">
        <v>18</v>
      </c>
      <c r="D33" s="27">
        <v>14096.06</v>
      </c>
    </row>
    <row r="34" spans="1:4" s="4" customFormat="1" ht="12">
      <c r="A34" s="23"/>
      <c r="B34" s="5"/>
      <c r="C34" s="31" t="s">
        <v>5</v>
      </c>
      <c r="D34" s="11">
        <f>D31+D28+D25</f>
        <v>122844.02</v>
      </c>
    </row>
    <row r="35" spans="1:4" ht="12">
      <c r="A35" s="35"/>
      <c r="B35" s="36"/>
      <c r="C35" s="37" t="s">
        <v>9</v>
      </c>
      <c r="D35" s="38">
        <f>D14+D24+D34</f>
        <v>364655.06</v>
      </c>
    </row>
    <row r="36" spans="1:4" ht="22.5">
      <c r="A36" s="39" t="s">
        <v>31</v>
      </c>
      <c r="B36" s="15" t="s">
        <v>12</v>
      </c>
      <c r="C36" s="33" t="s">
        <v>28</v>
      </c>
      <c r="D36" s="28">
        <f>D37+D38</f>
        <v>79778.80000000002</v>
      </c>
    </row>
    <row r="37" spans="1:4" ht="12">
      <c r="A37" s="39"/>
      <c r="B37" s="15"/>
      <c r="C37" s="30" t="s">
        <v>29</v>
      </c>
      <c r="D37" s="20">
        <f>9945.04</f>
        <v>9945.04</v>
      </c>
    </row>
    <row r="38" spans="1:4" ht="12">
      <c r="A38" s="39"/>
      <c r="B38" s="15"/>
      <c r="C38" s="30" t="s">
        <v>30</v>
      </c>
      <c r="D38" s="20">
        <f>19890.04+360.89+1980.88+6404.69+41197.26</f>
        <v>69833.76000000001</v>
      </c>
    </row>
    <row r="39" spans="1:4" ht="12">
      <c r="A39" s="39" t="s">
        <v>32</v>
      </c>
      <c r="B39" s="15" t="s">
        <v>14</v>
      </c>
      <c r="C39" s="33" t="s">
        <v>28</v>
      </c>
      <c r="D39" s="28">
        <f>D40+D41</f>
        <v>9694.39</v>
      </c>
    </row>
    <row r="40" spans="1:4" ht="12">
      <c r="A40" s="39"/>
      <c r="B40" s="15"/>
      <c r="C40" s="30" t="s">
        <v>29</v>
      </c>
      <c r="D40" s="20">
        <f>192.06+739.66+1894.68</f>
        <v>2826.4</v>
      </c>
    </row>
    <row r="41" spans="1:4" ht="12">
      <c r="A41" s="39"/>
      <c r="B41" s="15"/>
      <c r="C41" s="30" t="s">
        <v>30</v>
      </c>
      <c r="D41" s="20">
        <f>336.23+1479.28+5052.48</f>
        <v>6867.99</v>
      </c>
    </row>
    <row r="42" spans="1:4" ht="12">
      <c r="A42" s="39" t="s">
        <v>33</v>
      </c>
      <c r="B42" s="15" t="s">
        <v>16</v>
      </c>
      <c r="C42" s="33" t="s">
        <v>28</v>
      </c>
      <c r="D42" s="28">
        <f>D43+D44</f>
        <v>9261.539999999999</v>
      </c>
    </row>
    <row r="43" spans="1:4" ht="12">
      <c r="A43" s="39"/>
      <c r="B43" s="17"/>
      <c r="C43" s="30" t="s">
        <v>29</v>
      </c>
      <c r="D43" s="20">
        <f>4126.24</f>
        <v>4126.24</v>
      </c>
    </row>
    <row r="44" spans="1:4" ht="12">
      <c r="A44" s="24"/>
      <c r="B44" s="15"/>
      <c r="C44" s="30" t="s">
        <v>30</v>
      </c>
      <c r="D44" s="20">
        <f>1512.22+528.4+3094.68</f>
        <v>5135.299999999999</v>
      </c>
    </row>
    <row r="45" spans="1:4" ht="12">
      <c r="A45" s="26"/>
      <c r="B45" s="6"/>
      <c r="C45" s="34" t="s">
        <v>6</v>
      </c>
      <c r="D45" s="7">
        <f>D36+D39+D42</f>
        <v>98734.73000000001</v>
      </c>
    </row>
    <row r="46" spans="1:4" ht="22.5">
      <c r="A46" s="39" t="s">
        <v>34</v>
      </c>
      <c r="B46" s="15" t="s">
        <v>12</v>
      </c>
      <c r="C46" s="21" t="s">
        <v>28</v>
      </c>
      <c r="D46" s="28">
        <f>D47+D48</f>
        <v>55642.89</v>
      </c>
    </row>
    <row r="47" spans="1:4" ht="12">
      <c r="A47" s="39"/>
      <c r="B47" s="15"/>
      <c r="C47" s="19" t="s">
        <v>29</v>
      </c>
      <c r="D47" s="20">
        <f>3202.35+46466.14</f>
        <v>49668.49</v>
      </c>
    </row>
    <row r="48" spans="1:4" ht="12">
      <c r="A48" s="39"/>
      <c r="B48" s="15"/>
      <c r="C48" s="19" t="s">
        <v>30</v>
      </c>
      <c r="D48" s="20">
        <f>4262.15+1712.25</f>
        <v>5974.4</v>
      </c>
    </row>
    <row r="49" spans="1:4" ht="12">
      <c r="A49" s="39" t="s">
        <v>35</v>
      </c>
      <c r="B49" s="15" t="s">
        <v>14</v>
      </c>
      <c r="C49" s="21" t="s">
        <v>28</v>
      </c>
      <c r="D49" s="28">
        <f>D50+D51</f>
        <v>8194.36</v>
      </c>
    </row>
    <row r="50" spans="1:4" ht="12">
      <c r="A50" s="39"/>
      <c r="B50" s="15"/>
      <c r="C50" s="19" t="s">
        <v>29</v>
      </c>
      <c r="D50" s="20">
        <f>2980.88</f>
        <v>2980.88</v>
      </c>
    </row>
    <row r="51" spans="1:4" ht="12">
      <c r="A51" s="39"/>
      <c r="B51" s="15"/>
      <c r="C51" s="19" t="s">
        <v>30</v>
      </c>
      <c r="D51" s="20">
        <f>5213.48</f>
        <v>5213.48</v>
      </c>
    </row>
    <row r="52" spans="1:4" ht="12">
      <c r="A52" s="39" t="s">
        <v>36</v>
      </c>
      <c r="B52" s="15" t="s">
        <v>16</v>
      </c>
      <c r="C52" s="21" t="s">
        <v>28</v>
      </c>
      <c r="D52" s="28">
        <f>D53+D54</f>
        <v>17172.57</v>
      </c>
    </row>
    <row r="53" spans="1:4" ht="12">
      <c r="A53" s="39"/>
      <c r="B53" s="17"/>
      <c r="C53" s="19" t="s">
        <v>29</v>
      </c>
      <c r="D53" s="20">
        <f>2063.12+8524.32</f>
        <v>10587.439999999999</v>
      </c>
    </row>
    <row r="54" spans="1:4" ht="12">
      <c r="A54" s="24"/>
      <c r="B54" s="15"/>
      <c r="C54" s="19" t="s">
        <v>30</v>
      </c>
      <c r="D54" s="20">
        <f>6585.13</f>
        <v>6585.13</v>
      </c>
    </row>
    <row r="55" spans="1:4" ht="12">
      <c r="A55" s="26"/>
      <c r="B55" s="6"/>
      <c r="C55" s="34" t="s">
        <v>7</v>
      </c>
      <c r="D55" s="13">
        <f>D46+D49+D52</f>
        <v>81009.82</v>
      </c>
    </row>
    <row r="56" spans="1:4" ht="22.5">
      <c r="A56" s="39" t="s">
        <v>37</v>
      </c>
      <c r="B56" s="15" t="s">
        <v>12</v>
      </c>
      <c r="C56" s="21" t="s">
        <v>28</v>
      </c>
      <c r="D56" s="28">
        <f>D57+D58</f>
        <v>11693.18</v>
      </c>
    </row>
    <row r="57" spans="1:4" ht="12">
      <c r="A57" s="39"/>
      <c r="B57" s="15"/>
      <c r="C57" s="19" t="s">
        <v>29</v>
      </c>
      <c r="D57" s="20">
        <f>158</f>
        <v>158</v>
      </c>
    </row>
    <row r="58" spans="1:4" ht="12">
      <c r="A58" s="39"/>
      <c r="B58" s="15"/>
      <c r="C58" s="19" t="s">
        <v>30</v>
      </c>
      <c r="D58" s="20">
        <f>2083.67+7105+2346.51</f>
        <v>11535.18</v>
      </c>
    </row>
    <row r="59" spans="1:4" ht="12">
      <c r="A59" s="39" t="s">
        <v>38</v>
      </c>
      <c r="B59" s="15" t="s">
        <v>14</v>
      </c>
      <c r="C59" s="21" t="s">
        <v>28</v>
      </c>
      <c r="D59" s="28">
        <f>D60+D61</f>
        <v>923.33</v>
      </c>
    </row>
    <row r="60" spans="1:4" ht="12">
      <c r="A60" s="39"/>
      <c r="B60" s="15"/>
      <c r="C60" s="19" t="s">
        <v>29</v>
      </c>
      <c r="D60" s="20">
        <v>0</v>
      </c>
    </row>
    <row r="61" spans="1:4" ht="12">
      <c r="A61" s="39"/>
      <c r="B61" s="15"/>
      <c r="C61" s="19" t="s">
        <v>30</v>
      </c>
      <c r="D61" s="20">
        <f>923.33</f>
        <v>923.33</v>
      </c>
    </row>
    <row r="62" spans="1:4" ht="12">
      <c r="A62" s="39" t="s">
        <v>39</v>
      </c>
      <c r="B62" s="15" t="s">
        <v>16</v>
      </c>
      <c r="C62" s="21" t="s">
        <v>28</v>
      </c>
      <c r="D62" s="28">
        <f>D63+D64</f>
        <v>142039.81</v>
      </c>
    </row>
    <row r="63" spans="1:4" ht="12">
      <c r="A63" s="39"/>
      <c r="B63" s="17"/>
      <c r="C63" s="19" t="s">
        <v>29</v>
      </c>
      <c r="D63" s="20">
        <f>2607.59+1570.52+51763.07</f>
        <v>55941.18</v>
      </c>
    </row>
    <row r="64" spans="1:4" ht="12">
      <c r="A64" s="24"/>
      <c r="B64" s="15"/>
      <c r="C64" s="19" t="s">
        <v>30</v>
      </c>
      <c r="D64" s="20">
        <f>9563.24+76535.39</f>
        <v>86098.63</v>
      </c>
    </row>
    <row r="65" spans="1:4" ht="12">
      <c r="A65" s="26"/>
      <c r="B65" s="6"/>
      <c r="C65" s="34" t="s">
        <v>8</v>
      </c>
      <c r="D65" s="13">
        <f>D56+D59+D62</f>
        <v>154656.32</v>
      </c>
    </row>
    <row r="66" spans="1:4" ht="12">
      <c r="A66" s="25"/>
      <c r="B66" s="8"/>
      <c r="C66" s="32" t="s">
        <v>11</v>
      </c>
      <c r="D66" s="12">
        <f>D65+D55+D45</f>
        <v>334400.87</v>
      </c>
    </row>
    <row r="67" spans="1:4" ht="12">
      <c r="A67" s="35"/>
      <c r="B67" s="36"/>
      <c r="C67" s="37" t="s">
        <v>10</v>
      </c>
      <c r="D67" s="42">
        <f>D66+D35</f>
        <v>699055.9299999999</v>
      </c>
    </row>
  </sheetData>
  <sheetProtection/>
  <mergeCells count="4"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А</cp:lastModifiedBy>
  <cp:lastPrinted>2016-07-19T12:05:26Z</cp:lastPrinted>
  <dcterms:created xsi:type="dcterms:W3CDTF">2016-03-22T08:53:53Z</dcterms:created>
  <dcterms:modified xsi:type="dcterms:W3CDTF">2016-07-19T12:25:55Z</dcterms:modified>
  <cp:category/>
  <cp:version/>
  <cp:contentType/>
  <cp:contentStatus/>
</cp:coreProperties>
</file>